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 Valtera\Desktop\jj\"/>
    </mc:Choice>
  </mc:AlternateContent>
  <bookViews>
    <workbookView xWindow="0" yWindow="0" windowWidth="28800" windowHeight="12300" tabRatio="602"/>
  </bookViews>
  <sheets>
    <sheet name="tab. 1 Výnosy " sheetId="1" r:id="rId1"/>
    <sheet name="tab. 2 Náklady" sheetId="2" r:id="rId2"/>
    <sheet name="tab. 3 HV a Fondy" sheetId="22" r:id="rId3"/>
    <sheet name="tab. 4 čerpání přísp. dle §" sheetId="43" r:id="rId4"/>
    <sheet name="tab. 5 Finan. vypoř. 2017" sheetId="54" r:id="rId5"/>
    <sheet name="tab 5 a zpřesnění přímých NIV" sheetId="44" r:id="rId6"/>
    <sheet name="tab. 6 Tvorba a čerpání fondů" sheetId="46" r:id="rId7"/>
    <sheet name="tab. 7 stav fin fondů" sheetId="17" r:id="rId8"/>
    <sheet name="tab. 8 IF 2017" sheetId="40" r:id="rId9"/>
    <sheet name="tab. 9 Použití IF 2017" sheetId="41" r:id="rId10"/>
    <sheet name="Účelprostř." sheetId="5" state="hidden" r:id="rId11"/>
    <sheet name="ukazatel. - šk. jídelny" sheetId="4" state="hidden" r:id="rId12"/>
    <sheet name="ukaza. -školy" sheetId="3" state="hidden" r:id="rId13"/>
    <sheet name="ukaz. - šk. zařízení" sheetId="15" state="hidden" r:id="rId14"/>
    <sheet name="inv.fond-plán a skutečnost" sheetId="16" state="hidden" r:id="rId15"/>
    <sheet name="inv.fond-jmenovitě" sheetId="10" state="hidden" r:id="rId16"/>
    <sheet name="tab. 10 Zaměst a platy(mzdy)" sheetId="18" r:id="rId17"/>
    <sheet name="tab. 11 Pohledávky " sheetId="52" r:id="rId18"/>
    <sheet name="tab. 12 Invent.zpráva" sheetId="53" r:id="rId19"/>
    <sheet name="tab. 13 Souhrnná zpráva o kontr" sheetId="47" r:id="rId20"/>
  </sheets>
  <definedNames>
    <definedName name="_xlnm.Print_Area" localSheetId="4">'tab. 5 Finan. vypoř. 2017'!$A$1:$H$56</definedName>
    <definedName name="Z_3B7DE6FF_2333_4369_9962_05FBEF7DEDC5_.wvu.PrintArea" localSheetId="4" hidden="1">'tab. 5 Finan. vypoř. 2017'!$A$1:$H$56</definedName>
    <definedName name="Z_73687429_8776_4F54_B862_C0DA7F44B585_.wvu.PrintArea" localSheetId="4" hidden="1">'tab. 5 Finan. vypoř. 2017'!$A$1:$H$56</definedName>
  </definedNames>
  <calcPr calcId="162913"/>
</workbook>
</file>

<file path=xl/calcChain.xml><?xml version="1.0" encoding="utf-8"?>
<calcChain xmlns="http://schemas.openxmlformats.org/spreadsheetml/2006/main">
  <c r="G23" i="18" l="1"/>
  <c r="F23" i="18"/>
  <c r="E23" i="18"/>
  <c r="D23" i="18"/>
  <c r="C31" i="41"/>
  <c r="E31" i="41"/>
  <c r="D31" i="41"/>
  <c r="E16" i="41"/>
  <c r="D16" i="41"/>
  <c r="C16" i="41"/>
  <c r="C10" i="41"/>
  <c r="D10" i="41"/>
  <c r="D15" i="52"/>
  <c r="F9" i="15"/>
  <c r="F10" i="15"/>
  <c r="F11" i="15"/>
  <c r="F12" i="15"/>
  <c r="F13" i="15"/>
  <c r="F14" i="15"/>
  <c r="F15" i="15"/>
  <c r="F16" i="15"/>
  <c r="F17" i="15"/>
  <c r="F18" i="15"/>
  <c r="F19" i="15"/>
  <c r="F20" i="15"/>
  <c r="F23" i="15"/>
  <c r="F24" i="15"/>
  <c r="F25" i="15"/>
  <c r="F26" i="15"/>
  <c r="F27" i="15"/>
  <c r="F28" i="15"/>
  <c r="F29" i="15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5" i="3"/>
  <c r="F26" i="3"/>
  <c r="F27" i="3"/>
  <c r="F28" i="3"/>
  <c r="F29" i="3"/>
  <c r="F30" i="3"/>
  <c r="F32" i="3"/>
  <c r="F33" i="3"/>
  <c r="F9" i="4"/>
  <c r="F10" i="4"/>
  <c r="F15" i="4"/>
  <c r="F18" i="4"/>
  <c r="F19" i="4"/>
  <c r="F20" i="4"/>
  <c r="F21" i="4"/>
  <c r="F22" i="4"/>
  <c r="F23" i="4"/>
  <c r="F26" i="4"/>
  <c r="F27" i="4"/>
  <c r="F28" i="4"/>
  <c r="F29" i="4"/>
  <c r="F30" i="4"/>
  <c r="F31" i="4"/>
  <c r="F32" i="4"/>
  <c r="F12" i="5"/>
  <c r="G12" i="5"/>
  <c r="F16" i="5"/>
  <c r="G16" i="5"/>
  <c r="F20" i="5"/>
  <c r="G20" i="5"/>
  <c r="F24" i="5"/>
  <c r="G24" i="5"/>
  <c r="F27" i="5"/>
  <c r="G27" i="5"/>
  <c r="F29" i="5"/>
  <c r="G29" i="5"/>
  <c r="F32" i="5"/>
  <c r="G32" i="5"/>
  <c r="F34" i="5"/>
  <c r="G34" i="5"/>
  <c r="F35" i="5"/>
  <c r="G35" i="5"/>
  <c r="F36" i="5"/>
  <c r="G36" i="5"/>
  <c r="F37" i="5"/>
  <c r="G37" i="5"/>
  <c r="F38" i="5"/>
  <c r="G38" i="5"/>
  <c r="F39" i="5"/>
  <c r="G39" i="5"/>
  <c r="B40" i="5"/>
  <c r="C40" i="5"/>
  <c r="D40" i="5"/>
  <c r="E40" i="5"/>
  <c r="C16" i="40"/>
  <c r="D16" i="40"/>
  <c r="C23" i="40"/>
  <c r="D23" i="40"/>
  <c r="C25" i="40"/>
  <c r="D25" i="40"/>
  <c r="C14" i="17"/>
  <c r="D14" i="17"/>
  <c r="E14" i="17"/>
  <c r="F14" i="17"/>
  <c r="L11" i="46"/>
  <c r="D12" i="46"/>
  <c r="L14" i="46"/>
  <c r="L15" i="46"/>
  <c r="D20" i="46"/>
  <c r="L20" i="46"/>
  <c r="D21" i="46"/>
  <c r="L23" i="46"/>
  <c r="D10" i="44"/>
  <c r="D11" i="44"/>
  <c r="D12" i="44"/>
  <c r="B13" i="44"/>
  <c r="C13" i="44"/>
  <c r="D13" i="44"/>
  <c r="E10" i="54"/>
  <c r="F10" i="54"/>
  <c r="G10" i="54"/>
  <c r="H10" i="54"/>
  <c r="E12" i="54"/>
  <c r="F12" i="54"/>
  <c r="G12" i="54"/>
  <c r="H12" i="54"/>
  <c r="H13" i="54"/>
  <c r="H14" i="54"/>
  <c r="H15" i="54"/>
  <c r="H16" i="54"/>
  <c r="H17" i="54"/>
  <c r="H18" i="54"/>
  <c r="H19" i="54"/>
  <c r="H20" i="54"/>
  <c r="H21" i="54"/>
  <c r="H22" i="54"/>
  <c r="H23" i="54"/>
  <c r="H24" i="54"/>
  <c r="H25" i="54"/>
  <c r="H26" i="54"/>
  <c r="H27" i="54"/>
  <c r="H28" i="54"/>
  <c r="H29" i="54"/>
  <c r="H30" i="54"/>
  <c r="H31" i="54"/>
  <c r="H32" i="54"/>
  <c r="H33" i="54"/>
  <c r="H34" i="54"/>
  <c r="H35" i="54"/>
  <c r="H36" i="54"/>
  <c r="H37" i="54"/>
  <c r="H38" i="54"/>
  <c r="E39" i="54"/>
  <c r="F39" i="54"/>
  <c r="G39" i="54"/>
  <c r="H39" i="54"/>
  <c r="H41" i="54"/>
  <c r="H42" i="54"/>
  <c r="E43" i="54"/>
  <c r="F43" i="54"/>
  <c r="G43" i="54"/>
  <c r="H43" i="54"/>
  <c r="C20" i="43"/>
  <c r="D20" i="43"/>
  <c r="E20" i="43"/>
  <c r="B13" i="22"/>
  <c r="D33" i="22"/>
  <c r="C36" i="22"/>
  <c r="G7" i="2"/>
  <c r="H7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G23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E36" i="2"/>
  <c r="F36" i="2"/>
  <c r="G36" i="2"/>
  <c r="H36" i="2"/>
  <c r="I36" i="2"/>
  <c r="J36" i="2"/>
  <c r="I42" i="2"/>
  <c r="J42" i="2"/>
  <c r="F11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D27" i="1"/>
  <c r="E27" i="1"/>
  <c r="F27" i="1"/>
  <c r="G27" i="1"/>
  <c r="H27" i="1"/>
  <c r="I27" i="1"/>
</calcChain>
</file>

<file path=xl/sharedStrings.xml><?xml version="1.0" encoding="utf-8"?>
<sst xmlns="http://schemas.openxmlformats.org/spreadsheetml/2006/main" count="806" uniqueCount="582">
  <si>
    <t>Výnosy z hlavní a doplňkové činnosti</t>
  </si>
  <si>
    <t>Název školy, škol.zařízení</t>
  </si>
  <si>
    <t>rok 2001</t>
  </si>
  <si>
    <t>rok 2002</t>
  </si>
  <si>
    <t xml:space="preserve">               z toho: produktivní práce žáků</t>
  </si>
  <si>
    <t xml:space="preserve">                            školné</t>
  </si>
  <si>
    <t xml:space="preserve">                            stravné</t>
  </si>
  <si>
    <t xml:space="preserve">                            poplatky za ubytování</t>
  </si>
  <si>
    <t>sk. 64</t>
  </si>
  <si>
    <t xml:space="preserve">              z toho: smluvní a ostatní pokuty a penále</t>
  </si>
  <si>
    <t>Náklady z hlavní a doplňkové činnosti</t>
  </si>
  <si>
    <t>v tis. Kč</t>
  </si>
  <si>
    <t xml:space="preserve">                  z toho: učebnice, učební texty a učební pomůcky</t>
  </si>
  <si>
    <t xml:space="preserve">                              potraviny</t>
  </si>
  <si>
    <t xml:space="preserve">                 z toho: voda   </t>
  </si>
  <si>
    <t xml:space="preserve">                              pára</t>
  </si>
  <si>
    <t xml:space="preserve">                              plyn</t>
  </si>
  <si>
    <t xml:space="preserve">                             elektrická energie</t>
  </si>
  <si>
    <t>spotřeba ost. neskl.dodávek a prodané zboží</t>
  </si>
  <si>
    <t>skup.51</t>
  </si>
  <si>
    <t>skup. 52</t>
  </si>
  <si>
    <t>skup. 53</t>
  </si>
  <si>
    <t>skup. 55</t>
  </si>
  <si>
    <t>x</t>
  </si>
  <si>
    <t>Pokud bude hospodářským výsledkem ztráta - zkomentujte příčiny a přijatá nápravná opatření.</t>
  </si>
  <si>
    <t xml:space="preserve">                                       Ukazatelé počtu žáků a nákladovosti</t>
  </si>
  <si>
    <t xml:space="preserve">                              ( Vyplňuje se pouze za školu  nebo škol. zařízení )</t>
  </si>
  <si>
    <t>číslo</t>
  </si>
  <si>
    <t>index</t>
  </si>
  <si>
    <t>řádku</t>
  </si>
  <si>
    <t>Ukazatel</t>
  </si>
  <si>
    <t xml:space="preserve"> 02/01</t>
  </si>
  <si>
    <t>Kapacita  schválená  MŠMT  (tzv. cílová kapacita)</t>
  </si>
  <si>
    <t>Počet žáků  denního studia</t>
  </si>
  <si>
    <t>Prům. přepočt. evid. počet pedagogických pracovníků</t>
  </si>
  <si>
    <t>Prům. přepočt. evid. počet nepedagogických pracovníků</t>
  </si>
  <si>
    <t xml:space="preserve">Průměrná mzda pedagogického pracovníka                                            </t>
  </si>
  <si>
    <t>Kč</t>
  </si>
  <si>
    <t xml:space="preserve">Průměrná mzda nepedagogického pracovníka                                      </t>
  </si>
  <si>
    <t xml:space="preserve">Výnosy z produktivní práce na žáka                                                                          </t>
  </si>
  <si>
    <t xml:space="preserve">  z toho:  Mzdové náklady na žáka                                                          </t>
  </si>
  <si>
    <t xml:space="preserve">               Odvody sociál. a zdrav. pojištění na žáka (vč. FKSP)</t>
  </si>
  <si>
    <t>Použitý příspěvek na provoz z rozpočtu kraje</t>
  </si>
  <si>
    <t xml:space="preserve">  z toho:  Mzdové náklady na žáka (včetně dopl. činnosti)</t>
  </si>
  <si>
    <t xml:space="preserve">               Skutečné ONIV na žáka (přímé i provozní)</t>
  </si>
  <si>
    <t xml:space="preserve">Výdaje na učebnice, učeb.texty a zákl.škol.potřeby  na žáka                                                                    </t>
  </si>
  <si>
    <t>Vysvětlivky:</t>
  </si>
  <si>
    <t>počet žáků určete jako vážený průměr: 2/3 * počet za obd. 1.-8. + 1/3 * počet za obd. 9.-12.</t>
  </si>
  <si>
    <t>kontrolní vazby:  (ř.11 = ř.12 + ř.13 + ř.14)</t>
  </si>
  <si>
    <t xml:space="preserve">                 (ř.17 = ř.18 + ř.19+ ř.20)</t>
  </si>
  <si>
    <t>Vypracoval:                                                  Telefon:</t>
  </si>
  <si>
    <t>Datum:</t>
  </si>
  <si>
    <t xml:space="preserve">Odpovídá: </t>
  </si>
  <si>
    <r>
      <t>sl.3=sl.2/sl.1</t>
    </r>
    <r>
      <rPr>
        <b/>
        <sz val="8"/>
        <rFont val="Arial CE"/>
        <family val="2"/>
        <charset val="238"/>
      </rPr>
      <t xml:space="preserve"> </t>
    </r>
  </si>
  <si>
    <r>
      <t xml:space="preserve">Počet žáků  studia při zaměstnání </t>
    </r>
    <r>
      <rPr>
        <b/>
        <sz val="9"/>
        <rFont val="Arial CE"/>
        <charset val="238"/>
      </rPr>
      <t/>
    </r>
  </si>
  <si>
    <r>
      <t xml:space="preserve">Počet žáků na  1 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</si>
  <si>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Počet žáků na 1 nepedagog.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</si>
  <si>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Použitá dotace přímých výdajů ze SR  na žáka 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</si>
  <si>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přímé ONIV na žáka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</si>
  <si>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</si>
  <si>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9"/>
        <rFont val="Times New Roman"/>
        <family val="1"/>
        <charset val="238"/>
      </rPr>
      <t>2)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</si>
  <si>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Náklady na energii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 </t>
    </r>
  </si>
  <si>
    <r>
      <t xml:space="preserve">Náklady na materiál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</t>
    </r>
  </si>
  <si>
    <r>
      <t xml:space="preserve">Náklady na telekomunikace na žáka  </t>
    </r>
    <r>
      <rPr>
        <vertAlign val="superscript"/>
        <sz val="9"/>
        <rFont val="Times New Roman"/>
        <family val="1"/>
        <charset val="238"/>
      </rPr>
      <t xml:space="preserve">1)  </t>
    </r>
  </si>
  <si>
    <r>
      <t xml:space="preserve">Náklady na telekomunikace na zaměstnance  </t>
    </r>
    <r>
      <rPr>
        <vertAlign val="superscript"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                                     </t>
    </r>
  </si>
  <si>
    <r>
      <t>1)</t>
    </r>
    <r>
      <rPr>
        <sz val="9"/>
        <rFont val="Times New Roman"/>
        <family val="1"/>
        <charset val="238"/>
      </rPr>
      <t xml:space="preserve">  při výpočtu použít:  ř.2 + 1/3  ř.3</t>
    </r>
  </si>
  <si>
    <r>
      <t xml:space="preserve">2) </t>
    </r>
    <r>
      <rPr>
        <sz val="9"/>
        <rFont val="Times New Roman"/>
        <family val="1"/>
        <charset val="238"/>
      </rPr>
      <t xml:space="preserve"> MRZ - mimorozpočtové zdroje včetně doplňkové činnosti</t>
    </r>
  </si>
  <si>
    <t xml:space="preserve">                                        (Vyplňuje se pouze za školní jídelny)</t>
  </si>
  <si>
    <t>Adresa školní jídelny:</t>
  </si>
  <si>
    <t xml:space="preserve"> Prům. počet ž. dle obědů odebraných žáky v roce 2002</t>
  </si>
  <si>
    <t xml:space="preserve"> Prům.počet  z. dle obědů odebraných zaměstnanci škol a zař. v r. 2002</t>
  </si>
  <si>
    <t>Prům. přepočtený evid. počet zaměstnanců ŠJ celkem</t>
  </si>
  <si>
    <t xml:space="preserve">     z toho - pracovníci v hlavní činnosti </t>
  </si>
  <si>
    <t xml:space="preserve">                - pracovníci v doplňkové činnosti</t>
  </si>
  <si>
    <t>Počet žáků na 1 zaměstnance hlavní činnosti</t>
  </si>
  <si>
    <t xml:space="preserve">Průměrná mzda zaměstnance ŠJ v hlavní činnosti                                         </t>
  </si>
  <si>
    <t>ř. 2 a 4 - údaje dle zahaj. výkazů: určete jako vážený průměr: 2/3 * počet za obd. 1.-8. + 1/3 * počet za obd. 9.-12</t>
  </si>
  <si>
    <t>pro stanovení údajů v ř. 13, 14, 15, 17, 22, 23 použijte průměrný počet stravov. žáků z ř. 3</t>
  </si>
  <si>
    <t xml:space="preserve">prům. počet strávníků (žáků, zaměstnanců) lze ideálně určit jako podíl: </t>
  </si>
  <si>
    <t xml:space="preserve"> celkový počet odebraných obědů/ počet dní v roce, po které se vařilo</t>
  </si>
  <si>
    <r>
      <t xml:space="preserve">Počet </t>
    </r>
    <r>
      <rPr>
        <b/>
        <sz val="9"/>
        <rFont val="Times New Roman"/>
        <family val="1"/>
        <charset val="238"/>
      </rPr>
      <t xml:space="preserve"> žáků</t>
    </r>
    <r>
      <rPr>
        <sz val="9"/>
        <rFont val="Times New Roman"/>
        <family val="1"/>
        <charset val="238"/>
      </rPr>
      <t xml:space="preserve">  stravujících se ve ŠJ (přihlášených)</t>
    </r>
  </si>
  <si>
    <r>
      <t xml:space="preserve">Počet </t>
    </r>
    <r>
      <rPr>
        <b/>
        <sz val="9"/>
        <rFont val="Times New Roman"/>
        <family val="1"/>
        <charset val="238"/>
      </rPr>
      <t>zaměstnanců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škol </t>
    </r>
    <r>
      <rPr>
        <sz val="9"/>
        <rFont val="Times New Roman"/>
        <family val="1"/>
        <charset val="238"/>
      </rPr>
      <t>(škol. zař.) stravujících se ve ŠJ (přihl.)</t>
    </r>
  </si>
  <si>
    <r>
      <t xml:space="preserve">Průměr. počet </t>
    </r>
    <r>
      <rPr>
        <b/>
        <sz val="9"/>
        <rFont val="Times New Roman"/>
        <family val="1"/>
        <charset val="238"/>
      </rPr>
      <t>cizích</t>
    </r>
    <r>
      <rPr>
        <sz val="9"/>
        <rFont val="Times New Roman"/>
        <family val="1"/>
        <charset val="238"/>
      </rPr>
      <t xml:space="preserve"> strávníků (v rámci </t>
    </r>
    <r>
      <rPr>
        <b/>
        <sz val="9"/>
        <rFont val="Times New Roman"/>
        <family val="1"/>
        <charset val="238"/>
      </rPr>
      <t>doplňkové činnosti</t>
    </r>
    <r>
      <rPr>
        <sz val="9"/>
        <rFont val="Times New Roman"/>
        <family val="1"/>
        <charset val="238"/>
      </rPr>
      <t>)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</si>
  <si>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 ( prům. z ř. 3)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</si>
  <si>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sz val="9"/>
        <rFont val="Arial CE"/>
        <charset val="238"/>
      </rPr>
      <t/>
    </r>
  </si>
  <si>
    <r>
      <t xml:space="preserve">1) </t>
    </r>
    <r>
      <rPr>
        <sz val="9"/>
        <rFont val="Times New Roman"/>
        <family val="1"/>
        <charset val="238"/>
      </rPr>
      <t xml:space="preserve"> MRZ - mimorozpočtové zdroje</t>
    </r>
  </si>
  <si>
    <t xml:space="preserve">                                                     Přehled o čerpání účelových prostředků</t>
  </si>
  <si>
    <t xml:space="preserve">                                                 poskytnutých škole a školskému zařízení - PO</t>
  </si>
  <si>
    <t>Vyčerpáno</t>
  </si>
  <si>
    <t xml:space="preserve">                    Přiděleno 2002</t>
  </si>
  <si>
    <t>Rozdíl</t>
  </si>
  <si>
    <t>Vývoj. ukazatel</t>
  </si>
  <si>
    <t>Účelové prostředky</t>
  </si>
  <si>
    <t>původně</t>
  </si>
  <si>
    <t>po změnách účelovosti</t>
  </si>
  <si>
    <t>2002*</t>
  </si>
  <si>
    <t>2002/2001</t>
  </si>
  <si>
    <t>5=4-3</t>
  </si>
  <si>
    <t>6=4/1</t>
  </si>
  <si>
    <t>integrace romské komunity</t>
  </si>
  <si>
    <t>(UZ 98138)</t>
  </si>
  <si>
    <t xml:space="preserve">na preventivní programy v  </t>
  </si>
  <si>
    <t>oblasti protidrogové politiky</t>
  </si>
  <si>
    <t>(UZ 33163)</t>
  </si>
  <si>
    <t>sociální prevence a prevence</t>
  </si>
  <si>
    <t>kriminality</t>
  </si>
  <si>
    <t>(UZ 33122)</t>
  </si>
  <si>
    <t>na soutěže a přehlídky</t>
  </si>
  <si>
    <t>(UZ 33166)</t>
  </si>
  <si>
    <t>realizace státní informační</t>
  </si>
  <si>
    <t>politiky ve vzdělávaní</t>
  </si>
  <si>
    <t>(UZ 33245)</t>
  </si>
  <si>
    <t xml:space="preserve"> </t>
  </si>
  <si>
    <t>DVVP</t>
  </si>
  <si>
    <t>(UZ 33149)</t>
  </si>
  <si>
    <t>jiné celkem</t>
  </si>
  <si>
    <t>v tom: uvést jmenovitě</t>
  </si>
  <si>
    <t>CELKEM</t>
  </si>
  <si>
    <t>* ve sloupci 4 uvádějte pouze skutečně vyčerpané účelové prostředky, tzn. že sloupec 4 bude maximálně roven údaji ve sloupci 3</t>
  </si>
  <si>
    <t>Vypracoval:</t>
  </si>
  <si>
    <t>Telefon:</t>
  </si>
  <si>
    <t>Odpovídá:</t>
  </si>
  <si>
    <t>tab.č.6</t>
  </si>
  <si>
    <t>Název školy, škol.zařízení:</t>
  </si>
  <si>
    <t>tab.č.7</t>
  </si>
  <si>
    <t>Název školy,škol.zařízení:</t>
  </si>
  <si>
    <t>tab.č.8</t>
  </si>
  <si>
    <t>celkem</t>
  </si>
  <si>
    <t>Poznámka:</t>
  </si>
  <si>
    <t>SKUTEČNÉ POUŽITÍ INVESTIČNÍHO FONDU V ROCE 2002</t>
  </si>
  <si>
    <t>tab.č.14</t>
  </si>
  <si>
    <t>Tabulka je zpracována jako vzor, doplňujte řádky dle potřeby</t>
  </si>
  <si>
    <t>Rok 2002</t>
  </si>
  <si>
    <t>Věcný obsah                                                    Jmenovitě vypsat</t>
  </si>
  <si>
    <t>Skutečnost k 31.12.02 celkem na akci</t>
  </si>
  <si>
    <t>Zdroje</t>
  </si>
  <si>
    <t>k 31.12.2001</t>
  </si>
  <si>
    <t>Investiční fond PO</t>
  </si>
  <si>
    <t>Dotace od zřizovatele</t>
  </si>
  <si>
    <t>Opravy a údržba nemovitého majetku NIV  celkem</t>
  </si>
  <si>
    <t>z toho: akce</t>
  </si>
  <si>
    <t>Rekonstrukce a modernizace - IV celkem</t>
  </si>
  <si>
    <t xml:space="preserve">z toho: akce </t>
  </si>
  <si>
    <t>Pořízení dlouhodobého majetku - SZNN celkem</t>
  </si>
  <si>
    <t>z toho: jmenovitě</t>
  </si>
  <si>
    <t>Ostatní použití /např. splátky úvěrů/</t>
  </si>
  <si>
    <t>Odvod zřizovateli</t>
  </si>
  <si>
    <t>Úhrn použití za organizaci</t>
  </si>
  <si>
    <t>Vypracoval:                         Telefon:</t>
  </si>
  <si>
    <t xml:space="preserve">           Odpovídá:</t>
  </si>
  <si>
    <t>Celkem</t>
  </si>
  <si>
    <t xml:space="preserve">                     ( Vyplňuje se za další součásti - domov mládeže, školní klub )</t>
  </si>
  <si>
    <t>tab.č.9</t>
  </si>
  <si>
    <t xml:space="preserve">Počet žáků  </t>
  </si>
  <si>
    <t xml:space="preserve">Počet žáků na  1 pedagog. pracovníka </t>
  </si>
  <si>
    <t xml:space="preserve">Počet žáků na 1 nepedagog. pracovníka </t>
  </si>
  <si>
    <t>kontrolní vazby:  (ř.9 = ř.10 + ř.11 + ř.12)</t>
  </si>
  <si>
    <t xml:space="preserve">                 (ř.15 = ř.16 + ř.17+ ř.18)</t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</si>
  <si>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</si>
  <si>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1) </t>
    </r>
    <r>
      <rPr>
        <sz val="10"/>
        <rFont val="Times New Roman"/>
        <family val="1"/>
        <charset val="238"/>
      </rPr>
      <t xml:space="preserve"> MRZ - mimorozpočtové zdroje včetně doplňkové činnosti</t>
    </r>
  </si>
  <si>
    <t>POROVNÁNÍ PLÁNU A SKUTEČNÉHO ČERPÁNÍ INVESTIČNÍHO FONDU V ROCE 2002</t>
  </si>
  <si>
    <t>tab.č. 13</t>
  </si>
  <si>
    <t>Investiční fond /účet 916</t>
  </si>
  <si>
    <t>P.č.</t>
  </si>
  <si>
    <t>KAPITÁLOVÝ ROZPOČET</t>
  </si>
  <si>
    <t>Schválený návrh Radou 24.7.2002*</t>
  </si>
  <si>
    <t xml:space="preserve">Skutečnost k 31.12. 2002 </t>
  </si>
  <si>
    <t xml:space="preserve">Finanční krytí 2002 </t>
  </si>
  <si>
    <t>stav investičního fondu k 1.1.</t>
  </si>
  <si>
    <t>příděl z rezervního fondu organizace</t>
  </si>
  <si>
    <t>příděl z odpisů dlouhodobého majetku</t>
  </si>
  <si>
    <t xml:space="preserve">invest.dotace z rozpočtu zřizovatele (kraje) </t>
  </si>
  <si>
    <t>investiční dotace ze SR a SF **</t>
  </si>
  <si>
    <t>ostatní zdroje</t>
  </si>
  <si>
    <t>ZDROJE FONDU CELKEM</t>
  </si>
  <si>
    <t>opravy a údržba nemovitého majetku NIV</t>
  </si>
  <si>
    <t xml:space="preserve">rekonstrukce a modernizace, nástavby, vestavby- IV </t>
  </si>
  <si>
    <t>pořízení dlouhodobého majetku - SZNN</t>
  </si>
  <si>
    <t>ostatní použití (např. splátky inv.úvěrů)</t>
  </si>
  <si>
    <t>odvod do rozpočtu zřizovatele</t>
  </si>
  <si>
    <t>POUŽITÍ FONDU CELKEM</t>
  </si>
  <si>
    <t>Stav investičního fondu k 31.12. 2002 ***</t>
  </si>
  <si>
    <t>Vypracoval:                                 Telefon:</t>
  </si>
  <si>
    <t xml:space="preserve">         Datum:</t>
  </si>
  <si>
    <t>Pozn. Tabulka má přímou vazbu na plán investic organizace a rezervní fond</t>
  </si>
  <si>
    <t>Pro vyplnění výše uvedené tabulky je nutné postupovat dle §31 zákona č. 250/2000 Sb. a schváleného</t>
  </si>
  <si>
    <t xml:space="preserve">odpisového plánu </t>
  </si>
  <si>
    <t>*/ uvede se schválený návrh + další individuální akce schválené Radou Královéhradeckého kraje nebo Mgr. Vrbou</t>
  </si>
  <si>
    <t>**/ netýká se dotace ze SR ( MF, MŠMT) čerpaná na účtu spořitelny</t>
  </si>
  <si>
    <t>IV- investiční výdaje, NIV -neinvestiční výdaje, SZNN - stroje a zařízení nezahrnuté do nákladů staveb, nad 40 tis. Kč</t>
  </si>
  <si>
    <t>***/ stav investičního fondu  a finanční krytí bude navazovat na rozvahu k  31.12.2002</t>
  </si>
  <si>
    <t>Finanční fondy příspěvkových organizací</t>
  </si>
  <si>
    <t>Běžný účet</t>
  </si>
  <si>
    <t>Běžný účet FKSP</t>
  </si>
  <si>
    <t>Fond odměn</t>
  </si>
  <si>
    <t>FKSP</t>
  </si>
  <si>
    <t>Fond rezervní</t>
  </si>
  <si>
    <t>V případě nekrytí finančních fondů finančními prostředky uveďte důvod a navržené opatření k jeho odstranění.</t>
  </si>
  <si>
    <t xml:space="preserve">                          Telefon:</t>
  </si>
  <si>
    <t>počet</t>
  </si>
  <si>
    <t>platová</t>
  </si>
  <si>
    <t>pracovníků</t>
  </si>
  <si>
    <t>v Kč</t>
  </si>
  <si>
    <t>třída</t>
  </si>
  <si>
    <t>Učitelé</t>
  </si>
  <si>
    <t>Vychovatelé</t>
  </si>
  <si>
    <t>THP</t>
  </si>
  <si>
    <t>i</t>
  </si>
  <si>
    <t>Skutečnost</t>
  </si>
  <si>
    <t>REZERVNÍ FOND</t>
  </si>
  <si>
    <t>FOND ODMĚN</t>
  </si>
  <si>
    <t>UKAZATEL</t>
  </si>
  <si>
    <t>Název součástí</t>
  </si>
  <si>
    <t>Paragr.</t>
  </si>
  <si>
    <t>Kategorie zaměstnanců</t>
  </si>
  <si>
    <t>Číslo řádku</t>
  </si>
  <si>
    <t>Průměrný</t>
  </si>
  <si>
    <t>- z hlavní činnosti</t>
  </si>
  <si>
    <t>- z doplňkové činnosti</t>
  </si>
  <si>
    <t>Ztráta z hospodaření celkem</t>
  </si>
  <si>
    <t>Krytí ztráty:</t>
  </si>
  <si>
    <t>- na vrub rezervního fondu</t>
  </si>
  <si>
    <t>Nerozděleno *)</t>
  </si>
  <si>
    <t>ostatní zdroje (dary)</t>
  </si>
  <si>
    <t xml:space="preserve">                Datum:</t>
  </si>
  <si>
    <t xml:space="preserve">Pro vyplnění výše uvedené tabulky je nutné postupovat dle §31 zákona č. 250/2000 Sb. </t>
  </si>
  <si>
    <t xml:space="preserve">IV- investiční výdaje, NIV -neinvestiční výdaje, </t>
  </si>
  <si>
    <t>SZNN - stroje a zařízení nezahrnuté do nákladů staveb, nad 40 tis. Kč</t>
  </si>
  <si>
    <t>SR - státní rozpočet, SF - státní fond</t>
  </si>
  <si>
    <t>Věcný obsah                                                    jmenovitě vypsat</t>
  </si>
  <si>
    <t xml:space="preserve">Ostatní použití </t>
  </si>
  <si>
    <t>Odvod do rozpočtu zřizovatele</t>
  </si>
  <si>
    <t>- nekryto</t>
  </si>
  <si>
    <t>Stav po přídělu (sl.1+ sl.2)</t>
  </si>
  <si>
    <t>Účelový
znak</t>
  </si>
  <si>
    <t>a</t>
  </si>
  <si>
    <t>b</t>
  </si>
  <si>
    <t>4 = 1 - 2 - 3</t>
  </si>
  <si>
    <t>Projekty romské komunity</t>
  </si>
  <si>
    <t>Program protidrogové politiky</t>
  </si>
  <si>
    <t>Soutěže</t>
  </si>
  <si>
    <t>Ostatní - uveďte jednotlivé tituly účelových dotací:</t>
  </si>
  <si>
    <t>Sestavil:</t>
  </si>
  <si>
    <t xml:space="preserve">Na některé složitější a finančně náročnější opravy, rekonstrukce a modernizace celé hrazené   </t>
  </si>
  <si>
    <t xml:space="preserve">Na tyto akce provedete vyúčtování, které bude obsahovat: </t>
  </si>
  <si>
    <t xml:space="preserve">stavební ohlášení, nebo stavební povolení s nabytím právní moci, jednotlivé faktury podepsané ředitelem </t>
  </si>
  <si>
    <t>Do tabulky se uvede pouze název a celkový součet za danou akci.</t>
  </si>
  <si>
    <t>tab. č. 3</t>
  </si>
  <si>
    <t>Jako podklad použijte výkaz P 1-04 za období 1-12 sumarizovaný za organizaci celkem</t>
  </si>
  <si>
    <t>Organizace:</t>
  </si>
  <si>
    <t>ř.</t>
  </si>
  <si>
    <t>finanční krytí                                      sl.2</t>
  </si>
  <si>
    <t>Doklady budou založeny na škole u akce pro případnou kontrolu.</t>
  </si>
  <si>
    <t>Učitelé odborného výcviku</t>
  </si>
  <si>
    <t>Ostatní pedagogové</t>
  </si>
  <si>
    <t>Obchodně provozní pracovníci</t>
  </si>
  <si>
    <t>Ostatní pracovníci</t>
  </si>
  <si>
    <t>tab. č. 8</t>
  </si>
  <si>
    <t>tab. č. 9</t>
  </si>
  <si>
    <t>tab. č. 11</t>
  </si>
  <si>
    <t>roční plat</t>
  </si>
  <si>
    <t xml:space="preserve">Přímé náklady na vzdělávání </t>
  </si>
  <si>
    <t xml:space="preserve">a schváleného odpisového plánu. </t>
  </si>
  <si>
    <t>Je nutné vyplňovat oba sloupce  ( investiční fond a jeho finanční krytí)</t>
  </si>
  <si>
    <t>Finanční krytí uveďte dle skutečnosti (shodné s tabulkou č. 7).</t>
  </si>
  <si>
    <t>ostatní dotace</t>
  </si>
  <si>
    <t>14/c</t>
  </si>
  <si>
    <t>FRR - dotace kraje</t>
  </si>
  <si>
    <t>14/b</t>
  </si>
  <si>
    <t>z toho:                      skutečný IF ( bez dotací)</t>
  </si>
  <si>
    <t>14/a</t>
  </si>
  <si>
    <t>pořízení dlouhodobého majetku           SZNN</t>
  </si>
  <si>
    <t xml:space="preserve">rekonstrukce a modernizace                     IV </t>
  </si>
  <si>
    <t>opravy a údržba nemovitého majetku       NIV</t>
  </si>
  <si>
    <t xml:space="preserve">jiné investiční dotace ze SR, SF </t>
  </si>
  <si>
    <t>zápis o předání a převzetí díla,</t>
  </si>
  <si>
    <t>rekapitulaci jednotlivých plateb na danou akci,</t>
  </si>
  <si>
    <t>z toho: stroje jmenovitě</t>
  </si>
  <si>
    <t>Opravy a údržba nemovitého majetku  - NIV  celkem</t>
  </si>
  <si>
    <t>Jiné zdroje                         ( dotace od zřizovatele , SR, SF)</t>
  </si>
  <si>
    <t>Jako podklad použijte výkaz P 1-04 za období leden a prosinec, nebo rozborové sestavy.</t>
  </si>
  <si>
    <t>Fond odměn - účet 411</t>
  </si>
  <si>
    <t>investiční fond                        ( 416)     sl.1</t>
  </si>
  <si>
    <t>Provozní pracovníci</t>
  </si>
  <si>
    <t xml:space="preserve">                z toho: opravy a udržování</t>
  </si>
  <si>
    <t xml:space="preserve">                             nájemné</t>
  </si>
  <si>
    <t xml:space="preserve">                             telekomunikace</t>
  </si>
  <si>
    <t>Neinvestiční příspěvek bez transferů z Fondu rozvoje a reprodukce KHK</t>
  </si>
  <si>
    <t xml:space="preserve">z toho: </t>
  </si>
  <si>
    <t>mzdy (platy+OON) z příspěvku na provoz</t>
  </si>
  <si>
    <t>Odvody
+FKSP z příspěvku na provoz</t>
  </si>
  <si>
    <t xml:space="preserve">Doplňový ukazatel limit mzdových prostředků </t>
  </si>
  <si>
    <t>hrazených z příspěvku na provoz</t>
  </si>
  <si>
    <t>kolaudační souhlas, smlouvy o dílo (všechny platby musí být podloženy smlouvou)</t>
  </si>
  <si>
    <r>
      <t xml:space="preserve">                </t>
    </r>
    <r>
      <rPr>
        <sz val="9"/>
        <rFont val="Arial CE"/>
        <family val="2"/>
        <charset val="238"/>
      </rPr>
      <t>z toho: mzdové náklady z dotace zřizovatele</t>
    </r>
  </si>
  <si>
    <t>645, 646</t>
  </si>
  <si>
    <t>sk. 66</t>
  </si>
  <si>
    <t>Rezervní fond - účet 413</t>
  </si>
  <si>
    <t>tab. č. 7</t>
  </si>
  <si>
    <t>sk. 67</t>
  </si>
  <si>
    <t>sk. 60</t>
  </si>
  <si>
    <t>skup. 54</t>
  </si>
  <si>
    <t>IČ:</t>
  </si>
  <si>
    <r>
      <t>1.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Podstatné skutečnosti o provedených inventurách</t>
    </r>
  </si>
  <si>
    <r>
      <t>1.1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Plán inventur</t>
    </r>
  </si>
  <si>
    <r>
      <t>1.2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Inventarizační komise</t>
    </r>
  </si>
  <si>
    <r>
      <t>1.3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Proškolení</t>
    </r>
  </si>
  <si>
    <r>
      <t>1.4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Podmínky pro zjišťování skutečného stavu, zajištění součinnosti zaměstnanců</t>
    </r>
  </si>
  <si>
    <t>Nebyly zjištěny odchylky od žádoucího stavu.</t>
  </si>
  <si>
    <r>
      <t>1.5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Odsouhlasení pohledávek a závazků</t>
    </r>
  </si>
  <si>
    <t>Datum zpracování:</t>
  </si>
  <si>
    <t xml:space="preserve">pravidel pro jmenování členů inventarizačních komisí. Hlavní inventarizační komise </t>
  </si>
  <si>
    <t xml:space="preserve">včetně prezenční listiny, která zároveň slouží jako podpisové vzory pro provedení </t>
  </si>
  <si>
    <t>Podpora organizace a ukončování středního vzdělávání maturitní zkouškou na vybraných školách v podzimním zkušebním období</t>
  </si>
  <si>
    <t>Příspěvková organizace:</t>
  </si>
  <si>
    <t>příspěvek 
na provoz celkem</t>
  </si>
  <si>
    <t>tab. č. 6</t>
  </si>
  <si>
    <t xml:space="preserve"> Odvody na pojistné</t>
  </si>
  <si>
    <t xml:space="preserve"> Odvody na FKSP</t>
  </si>
  <si>
    <t xml:space="preserve"> ONIV</t>
  </si>
  <si>
    <t>Orientační ukazatele rozpočtu přímých NIV (ÚZ 33353)</t>
  </si>
  <si>
    <t>Finanční fondy organizace a jejich krytí</t>
  </si>
  <si>
    <t>Tvorba a čerpání rezervního fondu, fondu odměn a FKSP</t>
  </si>
  <si>
    <t>1</t>
  </si>
  <si>
    <t>2</t>
  </si>
  <si>
    <t>skup. 50</t>
  </si>
  <si>
    <t>506,507,508</t>
  </si>
  <si>
    <t xml:space="preserve">                             cestovné</t>
  </si>
  <si>
    <t>skup. 59</t>
  </si>
  <si>
    <t>skup. 56</t>
  </si>
  <si>
    <t xml:space="preserve"> A. Výsledek hospodaření</t>
  </si>
  <si>
    <t xml:space="preserve"> B. Krytí zhoršeného výsledku  hospodáření</t>
  </si>
  <si>
    <t xml:space="preserve"> C. Návrh rozdělení zlepšeného výsledku hospodaření</t>
  </si>
  <si>
    <t>*) Uveďte důvody nerozdělení VH - komentář</t>
  </si>
  <si>
    <t>Příděl ze zlepšeného  výsledku hosp.</t>
  </si>
  <si>
    <t>Výsledek hospodaření po zdanění</t>
  </si>
  <si>
    <t>Zaměstnanci a platy (mzdy) včetně ESF</t>
  </si>
  <si>
    <t xml:space="preserve">                             semináře, školení</t>
  </si>
  <si>
    <t xml:space="preserve">                             ochranné pracovní pomůcky</t>
  </si>
  <si>
    <t xml:space="preserve">                             příděl FKSP</t>
  </si>
  <si>
    <t>Číslo účtu</t>
  </si>
  <si>
    <t xml:space="preserve">sloupec 2 - vyplňuje se, pokud příjemce provedl vratku dotace, případně její části již v průběhu roku zpět na účet kraje a vratka nebyla zohledněna v úpravě rozpočtu, </t>
  </si>
  <si>
    <t xml:space="preserve">tab.č. 5 a </t>
  </si>
  <si>
    <t>tab. č. 10</t>
  </si>
  <si>
    <t>tab. č. 1</t>
  </si>
  <si>
    <t>tab. č. 2</t>
  </si>
  <si>
    <t>tab. č. 4</t>
  </si>
  <si>
    <t>5=3/1</t>
  </si>
  <si>
    <t>6=4/2</t>
  </si>
  <si>
    <t xml:space="preserve">                           výnosy z prodeje materiálu</t>
  </si>
  <si>
    <t xml:space="preserve">                           výnosy z prodeje dlouhodobého majetku</t>
  </si>
  <si>
    <t xml:space="preserve">                           čerpání fondů</t>
  </si>
  <si>
    <t>Výnosy z vlastních výkonů a zboží</t>
  </si>
  <si>
    <t>Výnosy z prodeje vlastních výrobků</t>
  </si>
  <si>
    <t>Výnosy z prodeje služeb</t>
  </si>
  <si>
    <t>Výnosy z pronájmu</t>
  </si>
  <si>
    <t>Výnosy z prodaného zboží</t>
  </si>
  <si>
    <t xml:space="preserve">Ostatní výnosy </t>
  </si>
  <si>
    <t>Finanční výnosy</t>
  </si>
  <si>
    <t>Výnosy z transferů</t>
  </si>
  <si>
    <t>Výnosy celkem   (č.ř. 1+10+15+16)</t>
  </si>
  <si>
    <t>Hlavní činnost</t>
  </si>
  <si>
    <t>Doplňková činnost</t>
  </si>
  <si>
    <t>Vývojový ukazatel</t>
  </si>
  <si>
    <t>Spotřeba materiálu</t>
  </si>
  <si>
    <t>Spotřebované nákupy</t>
  </si>
  <si>
    <t xml:space="preserve">Spotřeba energie </t>
  </si>
  <si>
    <t>Spotřeba jiných nesk. dodávek a prodané zboží</t>
  </si>
  <si>
    <t>Aktivace a změna stavu zásob</t>
  </si>
  <si>
    <t>Služby</t>
  </si>
  <si>
    <t>Osobní náklady</t>
  </si>
  <si>
    <t>Daně a poplatky</t>
  </si>
  <si>
    <t>Ostatní náklady</t>
  </si>
  <si>
    <t>Odpisy, rezervy a opravné položky</t>
  </si>
  <si>
    <t>Finanční náklady</t>
  </si>
  <si>
    <t>Daň z příjmů</t>
  </si>
  <si>
    <t>Náklady celkem  (č.ř. 1+12+17+23+24+25+28+29)</t>
  </si>
  <si>
    <t>Výsledek hospodaření  (výnosy - náklady)</t>
  </si>
  <si>
    <t xml:space="preserve">                             zákonné a jiné sociální pojištění</t>
  </si>
  <si>
    <t xml:space="preserve">                z toho: odpisy dlouhodobého majetku</t>
  </si>
  <si>
    <t xml:space="preserve">                           náklady z drobného dlouhodobého majetku</t>
  </si>
  <si>
    <t>Poskytnuto</t>
  </si>
  <si>
    <t>Použito</t>
  </si>
  <si>
    <t>Vratka dotace</t>
  </si>
  <si>
    <t>Příděl ze zlepšeného výsledku hospodaření</t>
  </si>
  <si>
    <t xml:space="preserve">Dary </t>
  </si>
  <si>
    <t>Nevyčerpané dotace dle § 28 odst. 3 (rozpočty EU, fin. mechanismy Evr. hosp. prostoru, Norska, Švýcarsko-české spolupráce)</t>
  </si>
  <si>
    <t>Úhrada ztráty za přechozí léta</t>
  </si>
  <si>
    <t xml:space="preserve">Časové překlenutí rozdílů mezi výnosy a náklady </t>
  </si>
  <si>
    <t>Úhrada případných sankcí uložených PO za porušení rozpočtové kázně</t>
  </si>
  <si>
    <t>Dary (účelové, neúčelové- použití v souladu s podmínkami použití RF)</t>
  </si>
  <si>
    <t>Úhrada provozních výdajů dle § 28 odst. 3 (rozpočty EU, fin. mechanismy Evr. hosp. prostoru, Norska, Švýcarsko-české spolupráce)</t>
  </si>
  <si>
    <t>Další rozvoj činosti PO</t>
  </si>
  <si>
    <t xml:space="preserve">Ze zlepšeného výsledku hospodaření </t>
  </si>
  <si>
    <t>Překročení prostředků na platy</t>
  </si>
  <si>
    <t>Odměny zaměstnancům</t>
  </si>
  <si>
    <t>Základní přídel na vrub nákladů</t>
  </si>
  <si>
    <t>Použití dle vnitřních směrnice</t>
  </si>
  <si>
    <t>Přírůstky</t>
  </si>
  <si>
    <t>Pracovníci-přepočtení</t>
  </si>
  <si>
    <t>Úbytky</t>
  </si>
  <si>
    <t>Roční plat</t>
  </si>
  <si>
    <t>Průměrná</t>
  </si>
  <si>
    <t>v tom:     a) platy</t>
  </si>
  <si>
    <t>Kontrolní orgán</t>
  </si>
  <si>
    <t>Předmět kontroly</t>
  </si>
  <si>
    <t xml:space="preserve">Kontrolované období </t>
  </si>
  <si>
    <t>Kontrolní zjištění, závěr</t>
  </si>
  <si>
    <t xml:space="preserve">                b) OON</t>
  </si>
  <si>
    <t xml:space="preserve">                c) ostatní (pojistné + FKSP +  ONIV)</t>
  </si>
  <si>
    <t>Podpora odborného vzdělávání</t>
  </si>
  <si>
    <t>Rozvojový program na podporu školních psychologů, speciálních pedagogů a metodiků - specialistů</t>
  </si>
  <si>
    <t>Název organizace</t>
  </si>
  <si>
    <t>v Kč na dvě desetinná místa</t>
  </si>
  <si>
    <t>v  Kč na dvě desetinná místa</t>
  </si>
  <si>
    <t>Posílení zdrojů investičního fondu  se souhlasem zřizovatele k převodu do investičního fondu</t>
  </si>
  <si>
    <t>tab. č. 12</t>
  </si>
  <si>
    <t>tab. č. 13</t>
  </si>
  <si>
    <t>Fond investic</t>
  </si>
  <si>
    <t xml:space="preserve"> Fond investic</t>
  </si>
  <si>
    <r>
      <t xml:space="preserve">z  fondu investic </t>
    </r>
    <r>
      <rPr>
        <b/>
        <sz val="10"/>
        <rFont val="Arial CE"/>
        <charset val="238"/>
      </rPr>
      <t>musí být zpracované investiční záměry.</t>
    </r>
  </si>
  <si>
    <t>VEDENÍ ÚČETNICTVÍ</t>
  </si>
  <si>
    <t>doplňte ANO/NE</t>
  </si>
  <si>
    <t>Organizace vede účetnictví ve zjednodušeném rozsahu, opravné položky netvoří, do tabulky se nebudou uvádět.</t>
  </si>
  <si>
    <t>Organizace vede účetnictví v plném rozsahu, opravné položky tvoří, jsou uvedeny v tabulce.</t>
  </si>
  <si>
    <t>ČLENĚNÍ POHLEDÁVEK PO LHŮTĚ SPLATNOSTI</t>
  </si>
  <si>
    <t>opravná položka v Kč</t>
  </si>
  <si>
    <t>Pohledávky do 30 dnů</t>
  </si>
  <si>
    <t>XXX</t>
  </si>
  <si>
    <t>Pohledávky od 30 dnů do 1 roku</t>
  </si>
  <si>
    <t>Pohledávky od 1 roku do 3 let</t>
  </si>
  <si>
    <t>Pohledávky od 3 let do 10 let</t>
  </si>
  <si>
    <t>Pohledávky starší 10 let</t>
  </si>
  <si>
    <t xml:space="preserve">Pohledávky po lhůtě splatnosti celkem </t>
  </si>
  <si>
    <t>Pohledávky v probíhajících soudních a exekuč. řízeních</t>
  </si>
  <si>
    <t>Vymožená částka  v již ukončených soudních a exekučních řízeních</t>
  </si>
  <si>
    <r>
      <t>2.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Seznam všech inventurních soupisů</t>
    </r>
    <r>
      <rPr>
        <sz val="11"/>
        <rFont val="Calibri"/>
        <family val="2"/>
        <charset val="238"/>
      </rPr>
      <t xml:space="preserve"> (u analytických účtů bude doplněn stav syntetického účtu)</t>
    </r>
  </si>
  <si>
    <t xml:space="preserve">Zdroje fondu </t>
  </si>
  <si>
    <t xml:space="preserve">Použití fondu </t>
  </si>
  <si>
    <t>Použití fondu</t>
  </si>
  <si>
    <t>Poskytovatel:   Královéhradecký kraj, MŠMT</t>
  </si>
  <si>
    <t>č. akce (proj.)
EDS/ SMVS</t>
  </si>
  <si>
    <t>číslo jednací</t>
  </si>
  <si>
    <t>Vráceno v průběhu roku 
na účet poskytovatele</t>
  </si>
  <si>
    <t>Předepsaná výše vratky dotace a návratné fin. výpomoci při finančním vypořádání</t>
  </si>
  <si>
    <t>c</t>
  </si>
  <si>
    <t>d</t>
  </si>
  <si>
    <t>A.1. Dotace celkem</t>
  </si>
  <si>
    <t>v tom:  jednotlivé tituly</t>
  </si>
  <si>
    <t>sloupce "b" a "d" tab. 1.A v případě dotací poskytnutých odborem školství nevyplňujte</t>
  </si>
  <si>
    <t>tabulka č. 5 (příloha č. 1A finanč. vypořádání PO)</t>
  </si>
  <si>
    <t>Rok 2016</t>
  </si>
  <si>
    <t>spolufinancované z rozpočtu Evropské unie a z prostředků finančních mechanizmů</t>
  </si>
  <si>
    <t>Rozvojový program MŠMT pro děti-cizince ze 3. zemí</t>
  </si>
  <si>
    <t>33024</t>
  </si>
  <si>
    <t>33034</t>
  </si>
  <si>
    <t>Excelence středních škol</t>
  </si>
  <si>
    <t>33038</t>
  </si>
  <si>
    <t>33049</t>
  </si>
  <si>
    <t>33050</t>
  </si>
  <si>
    <t>33052</t>
  </si>
  <si>
    <t>Excelence základních škol</t>
  </si>
  <si>
    <t>Podpora navýšení kapacit ve školských poradenských zařízeních</t>
  </si>
  <si>
    <t>33069</t>
  </si>
  <si>
    <t>Dotace pro soukromé školy</t>
  </si>
  <si>
    <t>33155</t>
  </si>
  <si>
    <t>33160</t>
  </si>
  <si>
    <t>33163</t>
  </si>
  <si>
    <t>33166</t>
  </si>
  <si>
    <t>Asistenti pedagogů v soukromých a církevních speciálních školách</t>
  </si>
  <si>
    <t>33215</t>
  </si>
  <si>
    <t>Bezplatná příprava dětí azylantů, účastníků řízení o azyl a dětí osob se státní příslušností jiného členského státu EU k začlenění do základního vzdělávání</t>
  </si>
  <si>
    <t>33435</t>
  </si>
  <si>
    <t>Asistenti pedagogů pro děti, žáky a studenty se sociálním znevýhodněním</t>
  </si>
  <si>
    <t>33457</t>
  </si>
  <si>
    <t xml:space="preserve">              Rok 2016</t>
  </si>
  <si>
    <t>Rok 2017</t>
  </si>
  <si>
    <t xml:space="preserve">                        Rok 2016</t>
  </si>
  <si>
    <t xml:space="preserve">               Rok 2017</t>
  </si>
  <si>
    <t xml:space="preserve">              Rok 2017</t>
  </si>
  <si>
    <t>Přehled výsledku hospodaření a návrh na rozdělení do fondů příspěvkových organizací za rok 2017</t>
  </si>
  <si>
    <t>Čerpání příspěvku na provoz dle jednotlivých součástí v roce 2017 (paragr. rozp. skladby)</t>
  </si>
  <si>
    <t>Skutečně čerpáno
k 31. 12. 2017</t>
  </si>
  <si>
    <t>Skutečně použito
k 31. 12. 2017</t>
  </si>
  <si>
    <t>sloupec 1 - uvádí se výše dotace převedené poskytovatelem na účet příjemce do 31.12.2017, snížené o vratky promítlé v úpravě rozpočtu</t>
  </si>
  <si>
    <t>sloupec 3 - uvádí se  výše skutečně použitých prostředků z poskytnuté dotace k 31.12.2017</t>
  </si>
  <si>
    <t>Doplňující údaje o použití finančních prostředků na přímé výdaje v roce 2017</t>
  </si>
  <si>
    <t>Stav k 1.1.2017</t>
  </si>
  <si>
    <t>Stav k 31.12.2017</t>
  </si>
  <si>
    <t>Stav k 31. 12. 2017</t>
  </si>
  <si>
    <t>Finanční krytí k 31. 12. 2017</t>
  </si>
  <si>
    <t>Stav k 1. 1. 2017</t>
  </si>
  <si>
    <t xml:space="preserve">Stav k 31.12.2017     </t>
  </si>
  <si>
    <t>k 31.12.2017</t>
  </si>
  <si>
    <t>TVORBA A ČERPÁNÍ  FONDU INVESTIC V ROCE  2017</t>
  </si>
  <si>
    <t>Stav  fondu investic k 1.1.2017 a k 31.12.2017 se musí rovnat účtu 416 v rozvaze za rok 2017.</t>
  </si>
  <si>
    <t>stav   fondu investic k 1.1.2017           PZ</t>
  </si>
  <si>
    <t>Stav fondu investic k 31.12.2017     KZ</t>
  </si>
  <si>
    <t>Skutečnost k 31.12.2017 celkem na akci</t>
  </si>
  <si>
    <t>Použití fondu celkem za rok 2017</t>
  </si>
  <si>
    <t xml:space="preserve">"Pracovníci přepočtění- přírůstky a úbytky" - stav pracovníků k 31.3.2017 a k 31.12.2017. </t>
  </si>
  <si>
    <t xml:space="preserve">  Stav pohledávek po lhůtě splatnosti k 31.12.2017</t>
  </si>
  <si>
    <t>INVENTARIZAČNÍ ZPRÁVA ZA ROK 2017</t>
  </si>
  <si>
    <t>Souhrnná zpráva o kontrolách provedených v organizaci v roce 2017</t>
  </si>
  <si>
    <t xml:space="preserve">ostatní použití </t>
  </si>
  <si>
    <t>SKUTEČNÉ POUŽITÍ  FONDU INVESTIC  V ROCE 2017</t>
  </si>
  <si>
    <t>Finanční vypořádání dotací a návratných fin. výpomocí poskytnutých příjemcům přímo ze státního rozpočtu nebo státních fin. aktiv v roce 2017</t>
  </si>
  <si>
    <r>
      <rPr>
        <b/>
        <sz val="10"/>
        <rFont val="Times New Roman"/>
        <family val="1"/>
        <charset val="238"/>
      </rPr>
      <t>Část A</t>
    </r>
    <r>
      <rPr>
        <sz val="10"/>
        <rFont val="Times New Roman"/>
        <family val="1"/>
        <charset val="238"/>
      </rPr>
      <t>. Finanční vypořádání dotací a návratných fin. výpomocí s výjimkou dotací na programové financování, na projekty výzkumu, vývoje a inovací a na projekty</t>
    </r>
  </si>
  <si>
    <t>v tom: jednotlivé dotační tituly</t>
  </si>
  <si>
    <t>Zvýšení platů pedagogických pracovníků a nepedagogických zaměstnanců regionálního školství</t>
  </si>
  <si>
    <t>Podpora výuky plavání v základních školách v r. 2017</t>
  </si>
  <si>
    <t>Vzdělávací program paměťových institucí do škol</t>
  </si>
  <si>
    <t>Zvýšení platů nepedagogických zaměstnanců regionálního školství</t>
  </si>
  <si>
    <t>Program sociální prevence a prevence kriminality</t>
  </si>
  <si>
    <t>33122</t>
  </si>
  <si>
    <r>
      <t>A.2.</t>
    </r>
    <r>
      <rPr>
        <b/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Návratné finanční výpomoci celkem</t>
    </r>
  </si>
  <si>
    <t>A.3. Dotace a návratné finanční výpomoci celkem 
(A.1.+ A.2.)</t>
  </si>
  <si>
    <t>pokud jste část prostředků vrátili již v roce 2017 na základě pokynu OŠ KÚ (nečerpání prostředků RP, úpravy přímých NIV), tato částka byla zapracována do snížení ukazatele „skutečně čerpáno“</t>
  </si>
  <si>
    <t>Vypracoval: Ivana Vondřejcová</t>
  </si>
  <si>
    <t>Schválil: Mgr. Lenka Hubáčková</t>
  </si>
  <si>
    <t>Telefon: 494 623 071</t>
  </si>
  <si>
    <t>Gymnázium</t>
  </si>
  <si>
    <t>Školní jídelna</t>
  </si>
  <si>
    <t xml:space="preserve">Vypracoval: Ivana Vondřejcová       </t>
  </si>
  <si>
    <t>Odpovídá: Mgr. Lenka Hubáčková</t>
  </si>
  <si>
    <t>Sestavil: Ivana Vondřejcová</t>
  </si>
  <si>
    <t>Kontroloval: Mgr. Lenka Hubáčková</t>
  </si>
  <si>
    <t>Datum a podpis: 15.2.2018</t>
  </si>
  <si>
    <t>E-mail: ivanavondrejcova@gympldka.cz</t>
  </si>
  <si>
    <t>Tel.: 494 623 071</t>
  </si>
  <si>
    <t xml:space="preserve">Vypracoval: Ivana Vondřejcová                                          </t>
  </si>
  <si>
    <t>Ivana Vondřejcová</t>
  </si>
  <si>
    <t>Mgr. Lenka Hubáčková</t>
  </si>
  <si>
    <t xml:space="preserve">Vypracoval, jméno, podpis: Ivana Vondřejcová                                              </t>
  </si>
  <si>
    <t xml:space="preserve">Vypracoval, jméno, podpis: Ivana Vondřejcová                        </t>
  </si>
  <si>
    <t>z toho: Rekonstrukce chemické laboratoře</t>
  </si>
  <si>
    <t>Vypracoval: Ivana Vondřejcová                Telefon: 494 623 071                          Datum: 6.2.2018                 Odpovídá:Mgr. Lenka Hubáčková</t>
  </si>
  <si>
    <t>Vypracoval: Ivana Vondřejcová                      Telefon: 494 623 071                                 Datum: 6.2.2018                           Odpovídá: Mgr. Lenka Hubáčková</t>
  </si>
  <si>
    <t>Datum: 6.2.2018</t>
  </si>
  <si>
    <t>Datum a podpis: 6.2.2018</t>
  </si>
  <si>
    <t>Vypracoval: Ivana Vondřejcová     Telefon: 494 623 071                     Datum: 6.2.2018              Odpovídá: Mgr. Lenka Hubáčková</t>
  </si>
  <si>
    <t>OPŽP</t>
  </si>
  <si>
    <t>z toho: výměna radiátorů ve školní jídelně</t>
  </si>
  <si>
    <t>Hřiště</t>
  </si>
  <si>
    <t xml:space="preserve">               Datum: 6.2.2018</t>
  </si>
  <si>
    <t>ANO</t>
  </si>
  <si>
    <t>NE</t>
  </si>
  <si>
    <t xml:space="preserve">Zpracoval: </t>
  </si>
  <si>
    <t>Zpracoval: Ivana Vondřejcová</t>
  </si>
  <si>
    <t>KÚ KHK odbor školství</t>
  </si>
  <si>
    <t>Plánovaná kontrola hospodaření s majetkem a veřejnými prostředky, dodržování obecně závazných právních předpisů.</t>
  </si>
  <si>
    <t>od 1.1.2016 do data kontroly</t>
  </si>
  <si>
    <t>V kontrolovaném období byly zjištěny nedostatky, které byly do 30. června 2017 odstraněny.</t>
  </si>
  <si>
    <t>Konstrukce výše příspěvku na provoz organizace z rozpočtu kraje pro rok 2018, meziroční návaznost výše návrhu pro r. 2018 na výši příspěvku v roce 2017. Požadavky organizace na odpisy, popř. na posílení neinvestičního příspěvku na provoz nad rámec mandatorních výdajů pro rok 2018.</t>
  </si>
  <si>
    <t>rok 2017, 2016, náklady hlavní činnosti na energie v letech 2013 - 2016</t>
  </si>
  <si>
    <t>Z pohledeu předmětu kontroly nebyl porušen zák. 250/2000 Sb., v platném znění.</t>
  </si>
  <si>
    <t>Gymnázium, Dobruška, Pulická 779</t>
  </si>
  <si>
    <t>608 847 62</t>
  </si>
  <si>
    <t>Na základě "Plánu inventarizace na rok 2017", ze dne 21.10.2017 proběhla</t>
  </si>
  <si>
    <t>řádná inventarizace majetku a závazků k 31.12.2017.</t>
  </si>
  <si>
    <t xml:space="preserve">Byla zřízena  hlavní inventarizační komise a  2  dílčích inventarizačních komisí podle </t>
  </si>
  <si>
    <t>řídila a kontrolovala činnosti dílčích inventarizačních komisí a sestavila tuto</t>
  </si>
  <si>
    <t xml:space="preserve">inventarizační zprávu. </t>
  </si>
  <si>
    <t>Předseda:</t>
  </si>
  <si>
    <t>Členové:</t>
  </si>
  <si>
    <t>Mgr. Václav Dachs</t>
  </si>
  <si>
    <t>Eva Čečetková, Ivana Vondřejcová, Mgr. Lenka Hubáčková</t>
  </si>
  <si>
    <t xml:space="preserve">Proškolení  (vyhláška č. 270/2010 Sb., směrnice k inventazizaci, práva a povinnosti členů IK,         </t>
  </si>
  <si>
    <t>inventarizace.  Proškolení provedl Mgr. Václav Dachs, předseda hlavní inventarizační komise.</t>
  </si>
  <si>
    <t>Odsouhlasení pohledávek a závazků bylo provedeno dle hlavní účetní knihy.</t>
  </si>
  <si>
    <t>Eva Čečetková</t>
  </si>
  <si>
    <t>Vypracoval:               Telefon:                        Datum:                        Odpovídá: Mgr. Lenka Hubáčková</t>
  </si>
  <si>
    <t xml:space="preserve">plán inventur, postup při vyplnění tiskopisů), proběhlo dne 8.11.2017 a je doloženo záznamem </t>
  </si>
  <si>
    <t>Seznam inventarizačních soupisů tvoří samostatnou přílohu (Příloha č. 6) tohoto dokumentu.</t>
  </si>
  <si>
    <t>Informace o inventarizačních rozdílech</t>
  </si>
  <si>
    <t>Nebyly shledány žádné nedostatky. Inventární stav souhlasí s účetním stavem.</t>
  </si>
  <si>
    <t>3.</t>
  </si>
  <si>
    <t>Příspěvková organizace: Gymnázium, Dobruška, Pulická 779</t>
  </si>
  <si>
    <t>Příspěvková organizace: Gymnázium, Dobruška, Pulická 77*9</t>
  </si>
  <si>
    <t>Organizace: Gymnázium, Dobruška, Pulická 779</t>
  </si>
  <si>
    <t xml:space="preserve">Příspěvková organizace: </t>
  </si>
  <si>
    <t>Příspěvková organizace: Gymázium, Dobruška, Pulická 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</si>
</sst>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62" x14ac:knownFonts="1"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8"/>
      <name val="Arial CE"/>
      <family val="2"/>
      <charset val="238"/>
    </font>
    <font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Arial CE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u/>
      <sz val="12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sz val="9"/>
      <name val="Arial"/>
      <family val="2"/>
      <charset val="238"/>
    </font>
    <font>
      <sz val="11"/>
      <name val="Arial CE"/>
      <charset val="238"/>
    </font>
    <font>
      <b/>
      <u/>
      <sz val="10"/>
      <name val="Arial CE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i/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</cellStyleXfs>
  <cellXfs count="1010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/>
    <xf numFmtId="4" fontId="5" fillId="0" borderId="5" xfId="0" applyNumberFormat="1" applyFont="1" applyBorder="1"/>
    <xf numFmtId="0" fontId="0" fillId="0" borderId="6" xfId="0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4" fontId="5" fillId="0" borderId="8" xfId="0" applyNumberFormat="1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/>
    <xf numFmtId="0" fontId="2" fillId="0" borderId="0" xfId="13"/>
    <xf numFmtId="0" fontId="2" fillId="0" borderId="0" xfId="13" applyFont="1" applyAlignment="1">
      <alignment horizontal="right"/>
    </xf>
    <xf numFmtId="0" fontId="2" fillId="0" borderId="0" xfId="8"/>
    <xf numFmtId="0" fontId="4" fillId="0" borderId="0" xfId="13" applyFont="1" applyAlignment="1">
      <alignment horizontal="left"/>
    </xf>
    <xf numFmtId="0" fontId="11" fillId="0" borderId="0" xfId="13" applyFont="1" applyAlignment="1">
      <alignment horizontal="left"/>
    </xf>
    <xf numFmtId="0" fontId="2" fillId="0" borderId="0" xfId="13" applyFont="1" applyAlignment="1">
      <alignment horizontal="left"/>
    </xf>
    <xf numFmtId="0" fontId="12" fillId="0" borderId="0" xfId="13" applyFont="1"/>
    <xf numFmtId="0" fontId="13" fillId="0" borderId="0" xfId="13" applyFont="1" applyAlignment="1">
      <alignment horizontal="right"/>
    </xf>
    <xf numFmtId="0" fontId="14" fillId="0" borderId="0" xfId="13" applyFont="1"/>
    <xf numFmtId="0" fontId="1" fillId="0" borderId="0" xfId="13" applyFont="1" applyAlignment="1">
      <alignment horizontal="right"/>
    </xf>
    <xf numFmtId="0" fontId="5" fillId="0" borderId="11" xfId="13" applyFont="1" applyBorder="1" applyAlignment="1">
      <alignment horizontal="center"/>
    </xf>
    <xf numFmtId="0" fontId="5" fillId="0" borderId="12" xfId="13" applyFont="1" applyBorder="1"/>
    <xf numFmtId="0" fontId="5" fillId="0" borderId="13" xfId="13" applyFont="1" applyBorder="1"/>
    <xf numFmtId="0" fontId="5" fillId="0" borderId="2" xfId="13" applyFont="1" applyBorder="1"/>
    <xf numFmtId="0" fontId="7" fillId="0" borderId="2" xfId="13" applyFont="1" applyBorder="1" applyAlignment="1">
      <alignment horizontal="center"/>
    </xf>
    <xf numFmtId="0" fontId="5" fillId="0" borderId="14" xfId="13" applyFont="1" applyBorder="1" applyAlignment="1">
      <alignment horizontal="center"/>
    </xf>
    <xf numFmtId="0" fontId="7" fillId="0" borderId="0" xfId="13" applyFont="1" applyBorder="1" applyAlignment="1">
      <alignment horizontal="center"/>
    </xf>
    <xf numFmtId="0" fontId="5" fillId="0" borderId="15" xfId="13" applyFont="1" applyBorder="1" applyAlignment="1">
      <alignment horizontal="center"/>
    </xf>
    <xf numFmtId="0" fontId="7" fillId="0" borderId="16" xfId="13" applyFont="1" applyBorder="1" applyAlignment="1">
      <alignment horizontal="center"/>
    </xf>
    <xf numFmtId="0" fontId="7" fillId="0" borderId="17" xfId="13" applyFont="1" applyBorder="1" applyAlignment="1">
      <alignment horizontal="center"/>
    </xf>
    <xf numFmtId="16" fontId="7" fillId="0" borderId="17" xfId="13" applyNumberFormat="1" applyFont="1" applyBorder="1" applyAlignment="1">
      <alignment horizontal="center"/>
    </xf>
    <xf numFmtId="0" fontId="5" fillId="0" borderId="18" xfId="13" applyFont="1" applyBorder="1" applyAlignment="1">
      <alignment horizontal="center"/>
    </xf>
    <xf numFmtId="0" fontId="5" fillId="0" borderId="19" xfId="13" applyFont="1" applyBorder="1" applyAlignment="1">
      <alignment horizontal="center"/>
    </xf>
    <xf numFmtId="0" fontId="5" fillId="0" borderId="9" xfId="13" applyFont="1" applyBorder="1" applyAlignment="1">
      <alignment horizontal="center"/>
    </xf>
    <xf numFmtId="0" fontId="5" fillId="0" borderId="20" xfId="13" applyFont="1" applyBorder="1" applyAlignment="1">
      <alignment horizontal="center"/>
    </xf>
    <xf numFmtId="0" fontId="5" fillId="0" borderId="6" xfId="13" applyFont="1" applyBorder="1" applyAlignment="1">
      <alignment horizontal="center"/>
    </xf>
    <xf numFmtId="0" fontId="3" fillId="0" borderId="6" xfId="13" applyFont="1" applyBorder="1" applyAlignment="1">
      <alignment horizontal="center"/>
    </xf>
    <xf numFmtId="0" fontId="8" fillId="0" borderId="21" xfId="13" applyFont="1" applyBorder="1" applyAlignment="1">
      <alignment horizontal="center"/>
    </xf>
    <xf numFmtId="0" fontId="16" fillId="0" borderId="22" xfId="13" applyFont="1" applyBorder="1"/>
    <xf numFmtId="0" fontId="6" fillId="0" borderId="23" xfId="13" applyFont="1" applyBorder="1" applyAlignment="1">
      <alignment horizontal="center"/>
    </xf>
    <xf numFmtId="4" fontId="6" fillId="0" borderId="4" xfId="13" applyNumberFormat="1" applyFont="1" applyBorder="1"/>
    <xf numFmtId="4" fontId="6" fillId="0" borderId="8" xfId="13" applyNumberFormat="1" applyFont="1" applyBorder="1"/>
    <xf numFmtId="4" fontId="6" fillId="0" borderId="17" xfId="13" applyNumberFormat="1" applyFont="1" applyBorder="1"/>
    <xf numFmtId="0" fontId="5" fillId="0" borderId="3" xfId="13" applyFont="1" applyBorder="1" applyAlignment="1">
      <alignment horizontal="center"/>
    </xf>
    <xf numFmtId="0" fontId="16" fillId="0" borderId="24" xfId="13" applyFont="1" applyBorder="1"/>
    <xf numFmtId="0" fontId="5" fillId="0" borderId="23" xfId="13" applyFont="1" applyBorder="1" applyAlignment="1">
      <alignment horizontal="center"/>
    </xf>
    <xf numFmtId="4" fontId="5" fillId="0" borderId="25" xfId="13" applyNumberFormat="1" applyFont="1" applyBorder="1"/>
    <xf numFmtId="4" fontId="5" fillId="0" borderId="17" xfId="13" applyNumberFormat="1" applyFont="1" applyBorder="1"/>
    <xf numFmtId="4" fontId="8" fillId="0" borderId="17" xfId="13" applyNumberFormat="1" applyFont="1" applyBorder="1"/>
    <xf numFmtId="0" fontId="7" fillId="0" borderId="3" xfId="13" applyFont="1" applyBorder="1" applyAlignment="1">
      <alignment horizontal="center"/>
    </xf>
    <xf numFmtId="0" fontId="18" fillId="0" borderId="24" xfId="13" applyFont="1" applyBorder="1"/>
    <xf numFmtId="0" fontId="18" fillId="0" borderId="26" xfId="13" applyFont="1" applyBorder="1"/>
    <xf numFmtId="0" fontId="8" fillId="0" borderId="23" xfId="13" applyFont="1" applyBorder="1" applyAlignment="1">
      <alignment horizontal="right"/>
    </xf>
    <xf numFmtId="4" fontId="5" fillId="0" borderId="4" xfId="13" applyNumberFormat="1" applyFont="1" applyBorder="1"/>
    <xf numFmtId="4" fontId="5" fillId="0" borderId="8" xfId="13" applyNumberFormat="1" applyFont="1" applyBorder="1"/>
    <xf numFmtId="0" fontId="8" fillId="0" borderId="10" xfId="13" applyFont="1" applyBorder="1" applyAlignment="1">
      <alignment horizontal="center"/>
    </xf>
    <xf numFmtId="0" fontId="16" fillId="0" borderId="19" xfId="13" applyFont="1" applyBorder="1"/>
    <xf numFmtId="0" fontId="8" fillId="0" borderId="9" xfId="13" applyFont="1" applyBorder="1" applyAlignment="1">
      <alignment horizontal="right"/>
    </xf>
    <xf numFmtId="4" fontId="5" fillId="0" borderId="20" xfId="13" applyNumberFormat="1" applyFont="1" applyBorder="1"/>
    <xf numFmtId="4" fontId="5" fillId="0" borderId="6" xfId="13" applyNumberFormat="1" applyFont="1" applyBorder="1"/>
    <xf numFmtId="4" fontId="8" fillId="0" borderId="6" xfId="13" applyNumberFormat="1" applyFont="1" applyBorder="1"/>
    <xf numFmtId="4" fontId="7" fillId="0" borderId="25" xfId="13" applyNumberFormat="1" applyFont="1" applyBorder="1"/>
    <xf numFmtId="4" fontId="7" fillId="0" borderId="17" xfId="13" applyNumberFormat="1" applyFont="1" applyBorder="1"/>
    <xf numFmtId="0" fontId="8" fillId="0" borderId="27" xfId="13" applyFont="1" applyBorder="1" applyAlignment="1">
      <alignment horizontal="right"/>
    </xf>
    <xf numFmtId="4" fontId="7" fillId="0" borderId="4" xfId="13" applyNumberFormat="1" applyFont="1" applyBorder="1"/>
    <xf numFmtId="4" fontId="7" fillId="0" borderId="8" xfId="13" applyNumberFormat="1" applyFont="1" applyBorder="1"/>
    <xf numFmtId="0" fontId="8" fillId="0" borderId="3" xfId="13" applyFont="1" applyBorder="1" applyAlignment="1">
      <alignment horizontal="center"/>
    </xf>
    <xf numFmtId="0" fontId="16" fillId="0" borderId="26" xfId="13" applyFont="1" applyBorder="1"/>
    <xf numFmtId="0" fontId="16" fillId="0" borderId="28" xfId="13" applyFont="1" applyBorder="1"/>
    <xf numFmtId="4" fontId="5" fillId="0" borderId="5" xfId="13" applyNumberFormat="1" applyFont="1" applyBorder="1"/>
    <xf numFmtId="4" fontId="5" fillId="0" borderId="29" xfId="13" applyNumberFormat="1" applyFont="1" applyBorder="1"/>
    <xf numFmtId="0" fontId="16" fillId="0" borderId="30" xfId="13" applyFont="1" applyBorder="1"/>
    <xf numFmtId="0" fontId="8" fillId="0" borderId="31" xfId="13" applyFont="1" applyBorder="1" applyAlignment="1">
      <alignment horizontal="right"/>
    </xf>
    <xf numFmtId="4" fontId="7" fillId="0" borderId="32" xfId="13" applyNumberFormat="1" applyFont="1" applyBorder="1"/>
    <xf numFmtId="4" fontId="7" fillId="0" borderId="33" xfId="13" applyNumberFormat="1" applyFont="1" applyBorder="1"/>
    <xf numFmtId="4" fontId="6" fillId="0" borderId="6" xfId="13" applyNumberFormat="1" applyFont="1" applyBorder="1"/>
    <xf numFmtId="0" fontId="7" fillId="0" borderId="0" xfId="13" applyFont="1" applyBorder="1" applyAlignment="1">
      <alignment horizontal="left"/>
    </xf>
    <xf numFmtId="0" fontId="8" fillId="0" borderId="0" xfId="13" applyFont="1" applyBorder="1"/>
    <xf numFmtId="0" fontId="8" fillId="0" borderId="0" xfId="13" applyFont="1" applyBorder="1" applyAlignment="1">
      <alignment horizontal="right"/>
    </xf>
    <xf numFmtId="4" fontId="7" fillId="0" borderId="0" xfId="13" applyNumberFormat="1" applyFont="1" applyBorder="1"/>
    <xf numFmtId="4" fontId="6" fillId="0" borderId="0" xfId="13" applyNumberFormat="1" applyFont="1" applyBorder="1"/>
    <xf numFmtId="0" fontId="20" fillId="0" borderId="0" xfId="13" applyFont="1"/>
    <xf numFmtId="0" fontId="20" fillId="0" borderId="0" xfId="13" applyFont="1" applyBorder="1"/>
    <xf numFmtId="0" fontId="19" fillId="0" borderId="0" xfId="13" applyFont="1"/>
    <xf numFmtId="0" fontId="20" fillId="0" borderId="0" xfId="8" applyFont="1"/>
    <xf numFmtId="0" fontId="21" fillId="0" borderId="0" xfId="13" applyFont="1" applyBorder="1"/>
    <xf numFmtId="0" fontId="2" fillId="0" borderId="0" xfId="13" applyFont="1"/>
    <xf numFmtId="0" fontId="22" fillId="0" borderId="0" xfId="13" applyFont="1" applyBorder="1"/>
    <xf numFmtId="0" fontId="2" fillId="0" borderId="0" xfId="13" applyBorder="1"/>
    <xf numFmtId="0" fontId="2" fillId="0" borderId="0" xfId="7"/>
    <xf numFmtId="0" fontId="23" fillId="0" borderId="0" xfId="13" applyFont="1"/>
    <xf numFmtId="0" fontId="5" fillId="0" borderId="1" xfId="13" applyFont="1" applyBorder="1" applyAlignment="1">
      <alignment horizontal="center"/>
    </xf>
    <xf numFmtId="0" fontId="5" fillId="0" borderId="34" xfId="13" applyFont="1" applyBorder="1"/>
    <xf numFmtId="0" fontId="5" fillId="0" borderId="35" xfId="13" applyFont="1" applyBorder="1" applyAlignment="1">
      <alignment horizontal="center"/>
    </xf>
    <xf numFmtId="0" fontId="5" fillId="0" borderId="0" xfId="13" applyFont="1" applyBorder="1" applyAlignment="1">
      <alignment horizontal="center"/>
    </xf>
    <xf numFmtId="0" fontId="5" fillId="0" borderId="36" xfId="13" applyFont="1" applyBorder="1" applyAlignment="1">
      <alignment horizontal="center"/>
    </xf>
    <xf numFmtId="0" fontId="5" fillId="0" borderId="37" xfId="13" applyFont="1" applyBorder="1" applyAlignment="1">
      <alignment horizontal="center"/>
    </xf>
    <xf numFmtId="0" fontId="5" fillId="0" borderId="10" xfId="13" applyFont="1" applyBorder="1" applyAlignment="1">
      <alignment horizontal="center"/>
    </xf>
    <xf numFmtId="4" fontId="5" fillId="0" borderId="32" xfId="13" applyNumberFormat="1" applyFont="1" applyBorder="1"/>
    <xf numFmtId="4" fontId="5" fillId="0" borderId="33" xfId="13" applyNumberFormat="1" applyFont="1" applyBorder="1"/>
    <xf numFmtId="0" fontId="16" fillId="0" borderId="0" xfId="13" applyFont="1" applyBorder="1" applyAlignment="1">
      <alignment horizontal="left"/>
    </xf>
    <xf numFmtId="0" fontId="20" fillId="0" borderId="0" xfId="7" applyFont="1"/>
    <xf numFmtId="0" fontId="13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/>
    <xf numFmtId="0" fontId="5" fillId="0" borderId="21" xfId="0" applyFont="1" applyBorder="1"/>
    <xf numFmtId="0" fontId="5" fillId="0" borderId="3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9" xfId="0" applyFont="1" applyBorder="1"/>
    <xf numFmtId="0" fontId="5" fillId="0" borderId="4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5" xfId="0" applyFont="1" applyBorder="1"/>
    <xf numFmtId="0" fontId="5" fillId="0" borderId="15" xfId="0" applyFont="1" applyBorder="1" applyAlignment="1">
      <alignment horizontal="center"/>
    </xf>
    <xf numFmtId="0" fontId="5" fillId="0" borderId="6" xfId="0" applyFont="1" applyBorder="1"/>
    <xf numFmtId="0" fontId="3" fillId="0" borderId="3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4" fontId="5" fillId="0" borderId="35" xfId="0" applyNumberFormat="1" applyFont="1" applyBorder="1"/>
    <xf numFmtId="4" fontId="5" fillId="0" borderId="1" xfId="0" applyNumberFormat="1" applyFont="1" applyBorder="1"/>
    <xf numFmtId="4" fontId="5" fillId="0" borderId="42" xfId="0" applyNumberFormat="1" applyFont="1" applyBorder="1"/>
    <xf numFmtId="4" fontId="5" fillId="0" borderId="2" xfId="0" applyNumberFormat="1" applyFont="1" applyBorder="1"/>
    <xf numFmtId="4" fontId="5" fillId="0" borderId="15" xfId="0" applyNumberFormat="1" applyFont="1" applyBorder="1"/>
    <xf numFmtId="4" fontId="5" fillId="0" borderId="43" xfId="0" applyNumberFormat="1" applyFont="1" applyBorder="1"/>
    <xf numFmtId="4" fontId="5" fillId="0" borderId="39" xfId="0" applyNumberFormat="1" applyFont="1" applyBorder="1"/>
    <xf numFmtId="4" fontId="5" fillId="0" borderId="44" xfId="0" applyNumberFormat="1" applyFont="1" applyBorder="1"/>
    <xf numFmtId="0" fontId="5" fillId="0" borderId="35" xfId="0" applyFont="1" applyBorder="1"/>
    <xf numFmtId="4" fontId="5" fillId="0" borderId="36" xfId="0" applyNumberFormat="1" applyFont="1" applyBorder="1"/>
    <xf numFmtId="4" fontId="5" fillId="0" borderId="45" xfId="0" applyNumberFormat="1" applyFont="1" applyBorder="1"/>
    <xf numFmtId="4" fontId="5" fillId="0" borderId="6" xfId="0" applyNumberFormat="1" applyFont="1" applyBorder="1"/>
    <xf numFmtId="0" fontId="5" fillId="0" borderId="46" xfId="0" applyFont="1" applyBorder="1"/>
    <xf numFmtId="4" fontId="7" fillId="0" borderId="47" xfId="0" applyNumberFormat="1" applyFont="1" applyBorder="1"/>
    <xf numFmtId="4" fontId="7" fillId="0" borderId="48" xfId="0" applyNumberFormat="1" applyFont="1" applyBorder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" fillId="0" borderId="0" xfId="13" applyFont="1" applyAlignment="1">
      <alignment horizontal="left"/>
    </xf>
    <xf numFmtId="0" fontId="10" fillId="0" borderId="0" xfId="12" applyFont="1"/>
    <xf numFmtId="0" fontId="2" fillId="0" borderId="0" xfId="12"/>
    <xf numFmtId="0" fontId="1" fillId="0" borderId="0" xfId="12" applyFont="1" applyAlignment="1">
      <alignment horizontal="right"/>
    </xf>
    <xf numFmtId="0" fontId="27" fillId="0" borderId="0" xfId="12" applyFont="1"/>
    <xf numFmtId="0" fontId="1" fillId="0" borderId="37" xfId="12" applyFont="1" applyBorder="1" applyAlignment="1">
      <alignment horizontal="right"/>
    </xf>
    <xf numFmtId="0" fontId="2" fillId="0" borderId="0" xfId="12" applyAlignment="1">
      <alignment horizontal="center"/>
    </xf>
    <xf numFmtId="0" fontId="2" fillId="0" borderId="4" xfId="12" applyBorder="1" applyAlignment="1">
      <alignment horizontal="center" vertical="center" wrapText="1"/>
    </xf>
    <xf numFmtId="0" fontId="2" fillId="0" borderId="49" xfId="12" applyBorder="1" applyAlignment="1">
      <alignment horizontal="center" vertical="center" wrapText="1"/>
    </xf>
    <xf numFmtId="0" fontId="28" fillId="0" borderId="50" xfId="12" applyFont="1" applyBorder="1"/>
    <xf numFmtId="0" fontId="28" fillId="0" borderId="51" xfId="12" applyFont="1" applyBorder="1"/>
    <xf numFmtId="0" fontId="2" fillId="0" borderId="46" xfId="12" applyBorder="1"/>
    <xf numFmtId="0" fontId="2" fillId="0" borderId="52" xfId="12" applyBorder="1" applyAlignment="1">
      <alignment vertical="center" wrapText="1"/>
    </xf>
    <xf numFmtId="0" fontId="2" fillId="0" borderId="49" xfId="12" applyBorder="1"/>
    <xf numFmtId="0" fontId="3" fillId="0" borderId="3" xfId="12" applyFont="1" applyBorder="1"/>
    <xf numFmtId="0" fontId="3" fillId="0" borderId="25" xfId="12" applyFont="1" applyBorder="1"/>
    <xf numFmtId="0" fontId="2" fillId="0" borderId="25" xfId="12" applyBorder="1"/>
    <xf numFmtId="0" fontId="2" fillId="0" borderId="4" xfId="12" applyBorder="1"/>
    <xf numFmtId="0" fontId="3" fillId="0" borderId="4" xfId="12" applyFont="1" applyBorder="1"/>
    <xf numFmtId="0" fontId="3" fillId="0" borderId="5" xfId="12" applyFont="1" applyBorder="1"/>
    <xf numFmtId="0" fontId="2" fillId="0" borderId="5" xfId="12" applyBorder="1"/>
    <xf numFmtId="0" fontId="28" fillId="0" borderId="48" xfId="12" applyFont="1" applyBorder="1"/>
    <xf numFmtId="0" fontId="2" fillId="0" borderId="53" xfId="12" applyBorder="1"/>
    <xf numFmtId="0" fontId="2" fillId="0" borderId="52" xfId="12" applyBorder="1"/>
    <xf numFmtId="0" fontId="3" fillId="0" borderId="44" xfId="12" applyFont="1" applyBorder="1"/>
    <xf numFmtId="0" fontId="2" fillId="0" borderId="44" xfId="12" applyBorder="1"/>
    <xf numFmtId="0" fontId="28" fillId="0" borderId="54" xfId="12" applyFont="1" applyBorder="1"/>
    <xf numFmtId="0" fontId="28" fillId="0" borderId="44" xfId="12" applyFont="1" applyBorder="1"/>
    <xf numFmtId="0" fontId="2" fillId="0" borderId="55" xfId="12" applyBorder="1"/>
    <xf numFmtId="0" fontId="3" fillId="0" borderId="10" xfId="12" applyFont="1" applyBorder="1"/>
    <xf numFmtId="0" fontId="3" fillId="0" borderId="32" xfId="12" applyFont="1" applyBorder="1"/>
    <xf numFmtId="0" fontId="2" fillId="0" borderId="32" xfId="12" applyBorder="1"/>
    <xf numFmtId="0" fontId="2" fillId="0" borderId="41" xfId="12" applyBorder="1"/>
    <xf numFmtId="0" fontId="0" fillId="0" borderId="46" xfId="0" applyBorder="1"/>
    <xf numFmtId="0" fontId="20" fillId="0" borderId="0" xfId="0" applyFont="1"/>
    <xf numFmtId="4" fontId="5" fillId="0" borderId="0" xfId="0" applyNumberFormat="1" applyFont="1" applyBorder="1"/>
    <xf numFmtId="0" fontId="2" fillId="0" borderId="0" xfId="6"/>
    <xf numFmtId="0" fontId="13" fillId="0" borderId="0" xfId="13" applyFont="1"/>
    <xf numFmtId="0" fontId="25" fillId="0" borderId="0" xfId="13" applyFont="1" applyAlignment="1">
      <alignment horizontal="right"/>
    </xf>
    <xf numFmtId="0" fontId="20" fillId="0" borderId="0" xfId="6" applyFont="1"/>
    <xf numFmtId="0" fontId="30" fillId="0" borderId="0" xfId="13" applyFont="1"/>
    <xf numFmtId="14" fontId="2" fillId="0" borderId="0" xfId="6" applyNumberFormat="1"/>
    <xf numFmtId="0" fontId="2" fillId="0" borderId="0" xfId="6" applyFont="1"/>
    <xf numFmtId="0" fontId="1" fillId="0" borderId="0" xfId="12" applyFont="1"/>
    <xf numFmtId="0" fontId="2" fillId="0" borderId="0" xfId="12" applyBorder="1" applyAlignment="1">
      <alignment horizontal="right"/>
    </xf>
    <xf numFmtId="0" fontId="2" fillId="0" borderId="53" xfId="12" applyBorder="1" applyAlignment="1">
      <alignment horizontal="center" vertical="center" wrapText="1"/>
    </xf>
    <xf numFmtId="0" fontId="2" fillId="0" borderId="48" xfId="12" applyBorder="1"/>
    <xf numFmtId="0" fontId="2" fillId="0" borderId="46" xfId="12" applyBorder="1" applyAlignment="1">
      <alignment horizontal="center" vertical="center" wrapText="1"/>
    </xf>
    <xf numFmtId="0" fontId="2" fillId="0" borderId="8" xfId="12" applyBorder="1" applyAlignment="1">
      <alignment horizontal="center"/>
    </xf>
    <xf numFmtId="0" fontId="2" fillId="0" borderId="56" xfId="12" applyBorder="1"/>
    <xf numFmtId="0" fontId="2" fillId="0" borderId="57" xfId="12" applyBorder="1"/>
    <xf numFmtId="0" fontId="2" fillId="0" borderId="24" xfId="12" applyBorder="1"/>
    <xf numFmtId="0" fontId="2" fillId="0" borderId="3" xfId="12" applyBorder="1"/>
    <xf numFmtId="0" fontId="2" fillId="0" borderId="26" xfId="12" applyBorder="1"/>
    <xf numFmtId="0" fontId="2" fillId="0" borderId="54" xfId="12" applyBorder="1"/>
    <xf numFmtId="0" fontId="2" fillId="0" borderId="28" xfId="12" applyBorder="1"/>
    <xf numFmtId="0" fontId="2" fillId="0" borderId="33" xfId="12" applyBorder="1" applyAlignment="1">
      <alignment horizontal="center"/>
    </xf>
    <xf numFmtId="0" fontId="2" fillId="0" borderId="58" xfId="12" applyBorder="1"/>
    <xf numFmtId="0" fontId="2" fillId="0" borderId="59" xfId="12" applyBorder="1" applyAlignment="1">
      <alignment horizontal="center"/>
    </xf>
    <xf numFmtId="0" fontId="2" fillId="0" borderId="21" xfId="12" applyBorder="1"/>
    <xf numFmtId="0" fontId="2" fillId="0" borderId="60" xfId="12" applyBorder="1"/>
    <xf numFmtId="0" fontId="2" fillId="0" borderId="22" xfId="12" applyBorder="1"/>
    <xf numFmtId="0" fontId="2" fillId="0" borderId="61" xfId="12" applyBorder="1"/>
    <xf numFmtId="0" fontId="2" fillId="0" borderId="3" xfId="12" applyBorder="1" applyAlignment="1">
      <alignment wrapText="1"/>
    </xf>
    <xf numFmtId="0" fontId="2" fillId="0" borderId="10" xfId="12" applyBorder="1"/>
    <xf numFmtId="0" fontId="2" fillId="0" borderId="30" xfId="12" applyBorder="1"/>
    <xf numFmtId="0" fontId="2" fillId="0" borderId="18" xfId="12" applyBorder="1"/>
    <xf numFmtId="0" fontId="2" fillId="0" borderId="62" xfId="12" applyBorder="1"/>
    <xf numFmtId="0" fontId="2" fillId="0" borderId="62" xfId="12" applyBorder="1" applyAlignment="1">
      <alignment horizontal="center" vertical="center" wrapText="1"/>
    </xf>
    <xf numFmtId="0" fontId="2" fillId="0" borderId="46" xfId="12" applyBorder="1" applyAlignment="1">
      <alignment horizontal="center"/>
    </xf>
    <xf numFmtId="0" fontId="2" fillId="0" borderId="51" xfId="12" applyBorder="1"/>
    <xf numFmtId="0" fontId="2" fillId="0" borderId="9" xfId="12" applyBorder="1"/>
    <xf numFmtId="0" fontId="2" fillId="0" borderId="0" xfId="12" applyAlignment="1">
      <alignment wrapText="1"/>
    </xf>
    <xf numFmtId="0" fontId="26" fillId="0" borderId="0" xfId="12" applyFont="1"/>
    <xf numFmtId="0" fontId="0" fillId="0" borderId="0" xfId="0" applyAlignment="1">
      <alignment horizontal="left"/>
    </xf>
    <xf numFmtId="0" fontId="0" fillId="0" borderId="0" xfId="0" applyAlignment="1"/>
    <xf numFmtId="0" fontId="2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0" fontId="6" fillId="0" borderId="0" xfId="0" applyFont="1"/>
    <xf numFmtId="0" fontId="25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1" fillId="0" borderId="0" xfId="14" applyFont="1"/>
    <xf numFmtId="0" fontId="24" fillId="0" borderId="0" xfId="14"/>
    <xf numFmtId="0" fontId="32" fillId="0" borderId="0" xfId="14" applyFont="1"/>
    <xf numFmtId="0" fontId="24" fillId="0" borderId="49" xfId="14" applyBorder="1"/>
    <xf numFmtId="0" fontId="24" fillId="0" borderId="41" xfId="14" applyBorder="1"/>
    <xf numFmtId="0" fontId="24" fillId="0" borderId="0" xfId="14" applyFill="1" applyBorder="1"/>
    <xf numFmtId="0" fontId="2" fillId="0" borderId="0" xfId="12" applyFont="1"/>
    <xf numFmtId="0" fontId="24" fillId="0" borderId="0" xfId="5"/>
    <xf numFmtId="0" fontId="32" fillId="0" borderId="0" xfId="5" applyFont="1"/>
    <xf numFmtId="0" fontId="24" fillId="0" borderId="0" xfId="5" applyBorder="1"/>
    <xf numFmtId="0" fontId="31" fillId="0" borderId="0" xfId="4" applyFont="1"/>
    <xf numFmtId="0" fontId="0" fillId="0" borderId="40" xfId="0" applyBorder="1"/>
    <xf numFmtId="0" fontId="0" fillId="0" borderId="50" xfId="0" applyBorder="1"/>
    <xf numFmtId="0" fontId="24" fillId="0" borderId="0" xfId="5" applyBorder="1" applyAlignment="1">
      <alignment horizontal="center"/>
    </xf>
    <xf numFmtId="0" fontId="24" fillId="0" borderId="0" xfId="5" applyBorder="1" applyAlignment="1"/>
    <xf numFmtId="0" fontId="24" fillId="0" borderId="0" xfId="5" applyBorder="1" applyAlignment="1">
      <alignment horizontal="center" vertical="center"/>
    </xf>
    <xf numFmtId="0" fontId="24" fillId="0" borderId="0" xfId="5" applyFont="1" applyBorder="1" applyAlignment="1">
      <alignment horizontal="center"/>
    </xf>
    <xf numFmtId="0" fontId="24" fillId="0" borderId="49" xfId="5" applyBorder="1" applyAlignment="1">
      <alignment horizontal="center" vertical="center"/>
    </xf>
    <xf numFmtId="0" fontId="24" fillId="0" borderId="0" xfId="5" applyFont="1"/>
    <xf numFmtId="0" fontId="32" fillId="0" borderId="0" xfId="5" applyFont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39" xfId="0" applyFont="1" applyBorder="1" applyAlignment="1">
      <alignment horizontal="center" vertical="center" wrapText="1"/>
    </xf>
    <xf numFmtId="4" fontId="5" fillId="0" borderId="59" xfId="0" applyNumberFormat="1" applyFont="1" applyBorder="1"/>
    <xf numFmtId="0" fontId="0" fillId="0" borderId="17" xfId="0" applyBorder="1"/>
    <xf numFmtId="0" fontId="5" fillId="0" borderId="36" xfId="0" applyFont="1" applyBorder="1" applyAlignment="1">
      <alignment horizontal="center"/>
    </xf>
    <xf numFmtId="0" fontId="0" fillId="0" borderId="51" xfId="0" applyBorder="1"/>
    <xf numFmtId="0" fontId="0" fillId="0" borderId="63" xfId="0" applyBorder="1"/>
    <xf numFmtId="0" fontId="1" fillId="0" borderId="51" xfId="0" applyFont="1" applyBorder="1"/>
    <xf numFmtId="0" fontId="16" fillId="0" borderId="46" xfId="0" applyFont="1" applyBorder="1" applyAlignment="1">
      <alignment horizontal="center"/>
    </xf>
    <xf numFmtId="0" fontId="0" fillId="0" borderId="8" xfId="0" applyBorder="1"/>
    <xf numFmtId="0" fontId="0" fillId="0" borderId="33" xfId="0" applyBorder="1"/>
    <xf numFmtId="0" fontId="24" fillId="0" borderId="0" xfId="14" applyAlignment="1">
      <alignment horizontal="center"/>
    </xf>
    <xf numFmtId="0" fontId="24" fillId="0" borderId="64" xfId="14" applyBorder="1" applyAlignment="1">
      <alignment horizontal="center"/>
    </xf>
    <xf numFmtId="0" fontId="24" fillId="0" borderId="50" xfId="14" applyBorder="1" applyAlignment="1">
      <alignment horizontal="center"/>
    </xf>
    <xf numFmtId="0" fontId="24" fillId="0" borderId="65" xfId="14" applyBorder="1" applyAlignment="1">
      <alignment horizontal="center"/>
    </xf>
    <xf numFmtId="0" fontId="24" fillId="0" borderId="64" xfId="14" applyBorder="1"/>
    <xf numFmtId="0" fontId="24" fillId="0" borderId="66" xfId="14" applyBorder="1"/>
    <xf numFmtId="0" fontId="24" fillId="0" borderId="3" xfId="14" applyBorder="1"/>
    <xf numFmtId="0" fontId="24" fillId="0" borderId="50" xfId="14" applyBorder="1"/>
    <xf numFmtId="0" fontId="24" fillId="0" borderId="67" xfId="14" applyBorder="1"/>
    <xf numFmtId="0" fontId="24" fillId="0" borderId="68" xfId="14" applyBorder="1"/>
    <xf numFmtId="0" fontId="24" fillId="0" borderId="69" xfId="14" applyBorder="1"/>
    <xf numFmtId="0" fontId="24" fillId="0" borderId="70" xfId="14" applyBorder="1"/>
    <xf numFmtId="0" fontId="24" fillId="0" borderId="59" xfId="14" applyBorder="1"/>
    <xf numFmtId="0" fontId="24" fillId="0" borderId="8" xfId="14" applyBorder="1"/>
    <xf numFmtId="0" fontId="24" fillId="0" borderId="33" xfId="14" applyBorder="1"/>
    <xf numFmtId="0" fontId="24" fillId="0" borderId="0" xfId="9"/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25" fillId="0" borderId="0" xfId="0" applyFont="1"/>
    <xf numFmtId="0" fontId="4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59" xfId="0" applyBorder="1"/>
    <xf numFmtId="0" fontId="31" fillId="0" borderId="0" xfId="0" applyFont="1"/>
    <xf numFmtId="0" fontId="32" fillId="0" borderId="0" xfId="0" applyFont="1" applyAlignment="1">
      <alignment horizontal="right"/>
    </xf>
    <xf numFmtId="0" fontId="0" fillId="0" borderId="47" xfId="0" applyBorder="1" applyAlignment="1">
      <alignment horizontal="center" vertical="center" wrapText="1"/>
    </xf>
    <xf numFmtId="0" fontId="42" fillId="0" borderId="0" xfId="0" applyFont="1"/>
    <xf numFmtId="0" fontId="32" fillId="0" borderId="0" xfId="14" applyFont="1" applyAlignment="1">
      <alignment horizontal="right"/>
    </xf>
    <xf numFmtId="0" fontId="24" fillId="0" borderId="0" xfId="14" applyFont="1" applyFill="1" applyBorder="1"/>
    <xf numFmtId="0" fontId="1" fillId="0" borderId="0" xfId="10" applyFont="1"/>
    <xf numFmtId="0" fontId="2" fillId="0" borderId="0" xfId="10"/>
    <xf numFmtId="0" fontId="40" fillId="0" borderId="0" xfId="10" applyFont="1"/>
    <xf numFmtId="0" fontId="43" fillId="0" borderId="0" xfId="10" applyFont="1"/>
    <xf numFmtId="0" fontId="2" fillId="0" borderId="0" xfId="10" applyAlignment="1">
      <alignment horizontal="center"/>
    </xf>
    <xf numFmtId="0" fontId="2" fillId="0" borderId="46" xfId="10" applyBorder="1" applyAlignment="1">
      <alignment horizontal="center" vertical="center" wrapText="1"/>
    </xf>
    <xf numFmtId="0" fontId="2" fillId="0" borderId="48" xfId="10" applyBorder="1"/>
    <xf numFmtId="0" fontId="2" fillId="0" borderId="53" xfId="10" applyBorder="1" applyAlignment="1">
      <alignment horizontal="center" vertical="center" wrapText="1"/>
    </xf>
    <xf numFmtId="0" fontId="2" fillId="0" borderId="8" xfId="10" applyBorder="1" applyAlignment="1">
      <alignment horizontal="center"/>
    </xf>
    <xf numFmtId="0" fontId="2" fillId="0" borderId="57" xfId="10" applyBorder="1"/>
    <xf numFmtId="0" fontId="2" fillId="0" borderId="3" xfId="10" applyBorder="1"/>
    <xf numFmtId="0" fontId="2" fillId="0" borderId="54" xfId="10" applyBorder="1"/>
    <xf numFmtId="0" fontId="2" fillId="0" borderId="33" xfId="10" applyBorder="1" applyAlignment="1">
      <alignment horizontal="center"/>
    </xf>
    <xf numFmtId="0" fontId="2" fillId="0" borderId="59" xfId="10" applyBorder="1" applyAlignment="1">
      <alignment horizontal="center"/>
    </xf>
    <xf numFmtId="0" fontId="2" fillId="0" borderId="21" xfId="10" applyBorder="1"/>
    <xf numFmtId="0" fontId="2" fillId="0" borderId="3" xfId="10" applyBorder="1" applyAlignment="1">
      <alignment wrapText="1"/>
    </xf>
    <xf numFmtId="0" fontId="2" fillId="0" borderId="10" xfId="10" applyBorder="1"/>
    <xf numFmtId="0" fontId="2" fillId="0" borderId="18" xfId="10" applyBorder="1"/>
    <xf numFmtId="0" fontId="2" fillId="0" borderId="46" xfId="10" applyBorder="1" applyAlignment="1">
      <alignment horizontal="center"/>
    </xf>
    <xf numFmtId="0" fontId="2" fillId="0" borderId="0" xfId="10" applyFont="1"/>
    <xf numFmtId="0" fontId="2" fillId="0" borderId="0" xfId="10" applyAlignment="1">
      <alignment wrapText="1"/>
    </xf>
    <xf numFmtId="0" fontId="26" fillId="0" borderId="0" xfId="10" applyFont="1"/>
    <xf numFmtId="0" fontId="26" fillId="0" borderId="0" xfId="10" applyFont="1" applyAlignment="1">
      <alignment wrapText="1"/>
    </xf>
    <xf numFmtId="0" fontId="10" fillId="0" borderId="0" xfId="11" applyFont="1"/>
    <xf numFmtId="0" fontId="2" fillId="0" borderId="0" xfId="11"/>
    <xf numFmtId="0" fontId="27" fillId="0" borderId="0" xfId="11" applyFont="1"/>
    <xf numFmtId="0" fontId="2" fillId="0" borderId="0" xfId="11" applyAlignment="1">
      <alignment horizontal="center"/>
    </xf>
    <xf numFmtId="0" fontId="28" fillId="0" borderId="51" xfId="11" applyFont="1" applyBorder="1"/>
    <xf numFmtId="0" fontId="3" fillId="0" borderId="25" xfId="11" applyFont="1" applyBorder="1"/>
    <xf numFmtId="0" fontId="3" fillId="0" borderId="4" xfId="11" applyFont="1" applyBorder="1"/>
    <xf numFmtId="0" fontId="3" fillId="0" borderId="5" xfId="11" applyFont="1" applyBorder="1"/>
    <xf numFmtId="0" fontId="3" fillId="0" borderId="44" xfId="11" applyFont="1" applyBorder="1"/>
    <xf numFmtId="0" fontId="28" fillId="0" borderId="44" xfId="11" applyFont="1" applyBorder="1"/>
    <xf numFmtId="14" fontId="2" fillId="0" borderId="0" xfId="11" applyNumberFormat="1"/>
    <xf numFmtId="0" fontId="44" fillId="0" borderId="0" xfId="11" applyFont="1"/>
    <xf numFmtId="0" fontId="1" fillId="0" borderId="0" xfId="11" applyFont="1"/>
    <xf numFmtId="0" fontId="24" fillId="0" borderId="3" xfId="14" applyFont="1" applyBorder="1"/>
    <xf numFmtId="0" fontId="24" fillId="0" borderId="50" xfId="14" applyFont="1" applyBorder="1"/>
    <xf numFmtId="0" fontId="24" fillId="0" borderId="10" xfId="14" applyFont="1" applyBorder="1"/>
    <xf numFmtId="0" fontId="1" fillId="0" borderId="0" xfId="10" applyFont="1" applyAlignment="1">
      <alignment horizontal="right"/>
    </xf>
    <xf numFmtId="0" fontId="1" fillId="0" borderId="0" xfId="11" applyFont="1" applyAlignment="1">
      <alignment horizontal="right"/>
    </xf>
    <xf numFmtId="0" fontId="35" fillId="0" borderId="2" xfId="14" applyFont="1" applyBorder="1" applyAlignment="1">
      <alignment horizontal="center"/>
    </xf>
    <xf numFmtId="0" fontId="35" fillId="0" borderId="39" xfId="14" applyFont="1" applyBorder="1" applyAlignment="1">
      <alignment horizontal="center"/>
    </xf>
    <xf numFmtId="0" fontId="35" fillId="0" borderId="6" xfId="14" applyFont="1" applyBorder="1" applyAlignment="1">
      <alignment horizontal="center"/>
    </xf>
    <xf numFmtId="0" fontId="24" fillId="0" borderId="35" xfId="14" applyBorder="1" applyAlignment="1">
      <alignment horizontal="center"/>
    </xf>
    <xf numFmtId="0" fontId="24" fillId="0" borderId="36" xfId="14" applyBorder="1" applyAlignment="1">
      <alignment horizontal="center"/>
    </xf>
    <xf numFmtId="0" fontId="24" fillId="0" borderId="55" xfId="14" applyBorder="1" applyAlignment="1">
      <alignment horizontal="center"/>
    </xf>
    <xf numFmtId="0" fontId="24" fillId="0" borderId="45" xfId="14" applyBorder="1" applyAlignment="1">
      <alignment horizontal="center"/>
    </xf>
    <xf numFmtId="0" fontId="24" fillId="0" borderId="15" xfId="14" applyBorder="1" applyAlignment="1">
      <alignment horizontal="center" shrinkToFit="1"/>
    </xf>
    <xf numFmtId="0" fontId="24" fillId="0" borderId="9" xfId="14" applyBorder="1" applyAlignment="1">
      <alignment horizontal="center" shrinkToFit="1"/>
    </xf>
    <xf numFmtId="0" fontId="24" fillId="0" borderId="6" xfId="14" applyBorder="1" applyAlignment="1">
      <alignment horizontal="center" shrinkToFit="1"/>
    </xf>
    <xf numFmtId="0" fontId="24" fillId="0" borderId="13" xfId="14" applyBorder="1" applyAlignment="1">
      <alignment horizontal="center"/>
    </xf>
    <xf numFmtId="0" fontId="24" fillId="0" borderId="15" xfId="14" applyBorder="1" applyAlignment="1">
      <alignment horizontal="center"/>
    </xf>
    <xf numFmtId="0" fontId="24" fillId="0" borderId="9" xfId="14" applyBorder="1" applyAlignment="1">
      <alignment horizontal="center"/>
    </xf>
    <xf numFmtId="0" fontId="2" fillId="0" borderId="48" xfId="10" applyFont="1" applyBorder="1"/>
    <xf numFmtId="0" fontId="1" fillId="0" borderId="58" xfId="11" applyFont="1" applyBorder="1"/>
    <xf numFmtId="0" fontId="24" fillId="0" borderId="13" xfId="14" applyFont="1" applyBorder="1" applyAlignment="1">
      <alignment horizontal="center" shrinkToFit="1"/>
    </xf>
    <xf numFmtId="0" fontId="24" fillId="0" borderId="2" xfId="14" applyFont="1" applyBorder="1" applyAlignment="1">
      <alignment horizontal="center" shrinkToFit="1"/>
    </xf>
    <xf numFmtId="0" fontId="24" fillId="0" borderId="39" xfId="14" applyFont="1" applyBorder="1" applyAlignment="1">
      <alignment horizontal="center" shrinkToFit="1"/>
    </xf>
    <xf numFmtId="0" fontId="32" fillId="0" borderId="0" xfId="14" applyFont="1" applyAlignment="1"/>
    <xf numFmtId="0" fontId="2" fillId="0" borderId="0" xfId="10" applyBorder="1"/>
    <xf numFmtId="0" fontId="2" fillId="0" borderId="0" xfId="10" applyFont="1" applyBorder="1"/>
    <xf numFmtId="0" fontId="2" fillId="0" borderId="0" xfId="10" applyBorder="1" applyAlignment="1">
      <alignment horizontal="center"/>
    </xf>
    <xf numFmtId="0" fontId="2" fillId="0" borderId="32" xfId="10" applyFont="1" applyBorder="1" applyAlignment="1">
      <alignment horizontal="right"/>
    </xf>
    <xf numFmtId="0" fontId="26" fillId="0" borderId="10" xfId="10" applyFont="1" applyBorder="1" applyAlignment="1">
      <alignment horizontal="center"/>
    </xf>
    <xf numFmtId="0" fontId="2" fillId="0" borderId="4" xfId="10" applyFont="1" applyBorder="1" applyAlignment="1">
      <alignment horizontal="right"/>
    </xf>
    <xf numFmtId="0" fontId="26" fillId="0" borderId="3" xfId="10" applyFont="1" applyBorder="1" applyAlignment="1">
      <alignment horizontal="center"/>
    </xf>
    <xf numFmtId="0" fontId="2" fillId="0" borderId="25" xfId="10" applyFont="1" applyBorder="1"/>
    <xf numFmtId="0" fontId="26" fillId="0" borderId="57" xfId="10" applyFont="1" applyBorder="1" applyAlignment="1">
      <alignment horizontal="center"/>
    </xf>
    <xf numFmtId="0" fontId="28" fillId="0" borderId="48" xfId="11" applyFont="1" applyBorder="1" applyAlignment="1">
      <alignment horizontal="center"/>
    </xf>
    <xf numFmtId="0" fontId="28" fillId="0" borderId="54" xfId="11" applyFont="1" applyBorder="1" applyAlignment="1">
      <alignment horizontal="center"/>
    </xf>
    <xf numFmtId="0" fontId="28" fillId="0" borderId="50" xfId="11" applyFont="1" applyBorder="1" applyAlignment="1">
      <alignment horizontal="center"/>
    </xf>
    <xf numFmtId="0" fontId="3" fillId="0" borderId="3" xfId="11" applyFont="1" applyBorder="1" applyAlignment="1">
      <alignment horizontal="center"/>
    </xf>
    <xf numFmtId="0" fontId="2" fillId="0" borderId="41" xfId="1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4" fontId="5" fillId="0" borderId="33" xfId="0" applyNumberFormat="1" applyFont="1" applyBorder="1"/>
    <xf numFmtId="0" fontId="7" fillId="0" borderId="59" xfId="0" applyFont="1" applyBorder="1"/>
    <xf numFmtId="0" fontId="7" fillId="0" borderId="8" xfId="0" applyFont="1" applyBorder="1"/>
    <xf numFmtId="0" fontId="16" fillId="0" borderId="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" fontId="6" fillId="0" borderId="0" xfId="0" applyNumberFormat="1" applyFont="1" applyBorder="1"/>
    <xf numFmtId="0" fontId="6" fillId="0" borderId="37" xfId="0" applyFont="1" applyBorder="1"/>
    <xf numFmtId="0" fontId="46" fillId="0" borderId="0" xfId="0" applyFont="1"/>
    <xf numFmtId="0" fontId="47" fillId="0" borderId="0" xfId="0" applyFont="1" applyAlignment="1">
      <alignment horizontal="center"/>
    </xf>
    <xf numFmtId="0" fontId="47" fillId="0" borderId="0" xfId="0" applyFont="1"/>
    <xf numFmtId="0" fontId="47" fillId="0" borderId="0" xfId="0" applyFont="1" applyAlignment="1">
      <alignment horizontal="left" indent="4"/>
    </xf>
    <xf numFmtId="0" fontId="46" fillId="0" borderId="0" xfId="0" applyFont="1" applyAlignment="1">
      <alignment horizontal="left" indent="6"/>
    </xf>
    <xf numFmtId="0" fontId="50" fillId="0" borderId="0" xfId="0" applyFont="1" applyAlignment="1">
      <alignment horizontal="left" indent="6"/>
    </xf>
    <xf numFmtId="0" fontId="50" fillId="0" borderId="0" xfId="0" applyFont="1"/>
    <xf numFmtId="0" fontId="46" fillId="0" borderId="0" xfId="0" applyFont="1" applyAlignment="1">
      <alignment horizontal="justify"/>
    </xf>
    <xf numFmtId="0" fontId="46" fillId="0" borderId="0" xfId="0" applyFont="1" applyAlignment="1">
      <alignment horizontal="right"/>
    </xf>
    <xf numFmtId="0" fontId="50" fillId="0" borderId="0" xfId="0" applyFont="1" applyAlignment="1"/>
    <xf numFmtId="0" fontId="47" fillId="0" borderId="0" xfId="0" applyFont="1" applyAlignment="1">
      <alignment horizontal="left"/>
    </xf>
    <xf numFmtId="0" fontId="47" fillId="0" borderId="0" xfId="0" applyFont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52" fillId="0" borderId="0" xfId="13" applyFont="1" applyAlignment="1">
      <alignment horizontal="left"/>
    </xf>
    <xf numFmtId="0" fontId="5" fillId="0" borderId="26" xfId="0" applyFont="1" applyBorder="1" applyAlignment="1">
      <alignment horizontal="center"/>
    </xf>
    <xf numFmtId="0" fontId="51" fillId="0" borderId="0" xfId="0" applyFont="1" applyAlignment="1">
      <alignment horizontal="justify"/>
    </xf>
    <xf numFmtId="0" fontId="35" fillId="0" borderId="0" xfId="0" applyFont="1"/>
    <xf numFmtId="0" fontId="1" fillId="0" borderId="0" xfId="0" applyFont="1" applyAlignment="1"/>
    <xf numFmtId="0" fontId="53" fillId="0" borderId="0" xfId="4" applyFont="1"/>
    <xf numFmtId="0" fontId="35" fillId="0" borderId="0" xfId="0" applyFont="1" applyAlignment="1">
      <alignment horizontal="justify"/>
    </xf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0" fillId="0" borderId="8" xfId="0" applyFont="1" applyBorder="1"/>
    <xf numFmtId="4" fontId="5" fillId="0" borderId="67" xfId="0" applyNumberFormat="1" applyFont="1" applyBorder="1"/>
    <xf numFmtId="0" fontId="7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0" borderId="46" xfId="0" applyFont="1" applyBorder="1"/>
    <xf numFmtId="4" fontId="7" fillId="0" borderId="46" xfId="0" applyNumberFormat="1" applyFont="1" applyBorder="1"/>
    <xf numFmtId="0" fontId="32" fillId="0" borderId="0" xfId="4" applyFont="1" applyBorder="1"/>
    <xf numFmtId="0" fontId="54" fillId="0" borderId="0" xfId="4" applyFont="1"/>
    <xf numFmtId="0" fontId="54" fillId="0" borderId="60" xfId="4" applyFont="1" applyBorder="1"/>
    <xf numFmtId="0" fontId="54" fillId="0" borderId="61" xfId="4" applyFont="1" applyBorder="1"/>
    <xf numFmtId="0" fontId="54" fillId="0" borderId="46" xfId="4" applyFont="1" applyBorder="1"/>
    <xf numFmtId="0" fontId="54" fillId="0" borderId="0" xfId="4" applyFont="1" applyBorder="1"/>
    <xf numFmtId="0" fontId="24" fillId="0" borderId="48" xfId="4" applyFont="1" applyBorder="1"/>
    <xf numFmtId="0" fontId="54" fillId="0" borderId="58" xfId="4" applyFont="1" applyBorder="1"/>
    <xf numFmtId="0" fontId="54" fillId="0" borderId="62" xfId="4" applyFont="1" applyBorder="1"/>
    <xf numFmtId="0" fontId="32" fillId="0" borderId="46" xfId="4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 shrinkToFit="1"/>
    </xf>
    <xf numFmtId="49" fontId="0" fillId="0" borderId="6" xfId="0" applyNumberFormat="1" applyFont="1" applyBorder="1" applyAlignment="1">
      <alignment horizontal="center" vertical="center"/>
    </xf>
    <xf numFmtId="0" fontId="32" fillId="0" borderId="48" xfId="0" applyFont="1" applyBorder="1"/>
    <xf numFmtId="0" fontId="1" fillId="0" borderId="37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2" fillId="0" borderId="0" xfId="4" applyFont="1" applyAlignment="1">
      <alignment horizontal="right"/>
    </xf>
    <xf numFmtId="49" fontId="0" fillId="0" borderId="34" xfId="0" applyNumberFormat="1" applyFont="1" applyBorder="1" applyAlignment="1">
      <alignment horizontal="center" vertical="center"/>
    </xf>
    <xf numFmtId="4" fontId="5" fillId="0" borderId="69" xfId="0" applyNumberFormat="1" applyFont="1" applyBorder="1"/>
    <xf numFmtId="4" fontId="5" fillId="0" borderId="71" xfId="0" applyNumberFormat="1" applyFont="1" applyBorder="1"/>
    <xf numFmtId="4" fontId="5" fillId="0" borderId="23" xfId="0" applyNumberFormat="1" applyFont="1" applyBorder="1"/>
    <xf numFmtId="4" fontId="5" fillId="0" borderId="27" xfId="0" applyNumberFormat="1" applyFont="1" applyBorder="1"/>
    <xf numFmtId="3" fontId="5" fillId="0" borderId="46" xfId="0" applyNumberFormat="1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4" fontId="7" fillId="0" borderId="36" xfId="0" applyNumberFormat="1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51" xfId="0" applyFont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2" fontId="7" fillId="0" borderId="46" xfId="0" applyNumberFormat="1" applyFont="1" applyBorder="1"/>
    <xf numFmtId="0" fontId="1" fillId="0" borderId="53" xfId="0" applyFont="1" applyBorder="1"/>
    <xf numFmtId="0" fontId="1" fillId="0" borderId="46" xfId="0" applyFont="1" applyBorder="1"/>
    <xf numFmtId="0" fontId="5" fillId="0" borderId="3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/>
    <xf numFmtId="0" fontId="5" fillId="0" borderId="26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7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5" fillId="0" borderId="52" xfId="0" applyFont="1" applyBorder="1"/>
    <xf numFmtId="0" fontId="5" fillId="0" borderId="52" xfId="0" applyFont="1" applyBorder="1" applyAlignment="1">
      <alignment horizontal="left"/>
    </xf>
    <xf numFmtId="0" fontId="9" fillId="0" borderId="52" xfId="0" applyFont="1" applyBorder="1"/>
    <xf numFmtId="0" fontId="5" fillId="0" borderId="74" xfId="0" applyFont="1" applyBorder="1"/>
    <xf numFmtId="4" fontId="5" fillId="0" borderId="59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4" fontId="5" fillId="0" borderId="68" xfId="0" applyNumberFormat="1" applyFont="1" applyBorder="1" applyAlignment="1">
      <alignment horizontal="right"/>
    </xf>
    <xf numFmtId="4" fontId="5" fillId="0" borderId="69" xfId="0" applyNumberFormat="1" applyFont="1" applyBorder="1" applyAlignment="1">
      <alignment horizontal="right"/>
    </xf>
    <xf numFmtId="4" fontId="7" fillId="0" borderId="69" xfId="0" applyNumberFormat="1" applyFont="1" applyBorder="1" applyAlignment="1">
      <alignment horizontal="right"/>
    </xf>
    <xf numFmtId="4" fontId="6" fillId="0" borderId="69" xfId="0" applyNumberFormat="1" applyFont="1" applyBorder="1" applyAlignment="1">
      <alignment horizontal="right"/>
    </xf>
    <xf numFmtId="4" fontId="0" fillId="0" borderId="69" xfId="0" applyNumberFormat="1" applyBorder="1" applyAlignment="1">
      <alignment horizontal="right"/>
    </xf>
    <xf numFmtId="4" fontId="8" fillId="0" borderId="69" xfId="0" applyNumberFormat="1" applyFont="1" applyBorder="1" applyAlignment="1">
      <alignment horizontal="right"/>
    </xf>
    <xf numFmtId="4" fontId="0" fillId="0" borderId="71" xfId="0" applyNumberFormat="1" applyBorder="1" applyAlignment="1">
      <alignment horizontal="right"/>
    </xf>
    <xf numFmtId="4" fontId="5" fillId="0" borderId="66" xfId="0" applyNumberFormat="1" applyFont="1" applyBorder="1" applyAlignment="1">
      <alignment horizontal="right"/>
    </xf>
    <xf numFmtId="0" fontId="35" fillId="0" borderId="59" xfId="0" applyFont="1" applyBorder="1"/>
    <xf numFmtId="0" fontId="35" fillId="0" borderId="8" xfId="0" applyFont="1" applyBorder="1"/>
    <xf numFmtId="0" fontId="35" fillId="0" borderId="33" xfId="0" applyFont="1" applyBorder="1"/>
    <xf numFmtId="0" fontId="24" fillId="2" borderId="37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14" applyFont="1"/>
    <xf numFmtId="0" fontId="0" fillId="0" borderId="46" xfId="0" applyBorder="1" applyAlignment="1">
      <alignment horizontal="center" vertical="center"/>
    </xf>
    <xf numFmtId="49" fontId="0" fillId="0" borderId="59" xfId="0" applyNumberFormat="1" applyBorder="1"/>
    <xf numFmtId="49" fontId="0" fillId="0" borderId="8" xfId="0" applyNumberFormat="1" applyBorder="1"/>
    <xf numFmtId="49" fontId="0" fillId="0" borderId="17" xfId="0" applyNumberFormat="1" applyBorder="1"/>
    <xf numFmtId="49" fontId="0" fillId="0" borderId="33" xfId="0" applyNumberFormat="1" applyBorder="1"/>
    <xf numFmtId="0" fontId="0" fillId="0" borderId="39" xfId="0" applyFill="1" applyBorder="1"/>
    <xf numFmtId="0" fontId="0" fillId="0" borderId="33" xfId="0" applyBorder="1" applyAlignment="1">
      <alignment horizontal="left"/>
    </xf>
    <xf numFmtId="43" fontId="5" fillId="0" borderId="8" xfId="1" applyNumberFormat="1" applyFont="1" applyBorder="1"/>
    <xf numFmtId="43" fontId="5" fillId="0" borderId="33" xfId="1" applyNumberFormat="1" applyFont="1" applyBorder="1"/>
    <xf numFmtId="2" fontId="0" fillId="0" borderId="59" xfId="0" applyNumberFormat="1" applyBorder="1"/>
    <xf numFmtId="2" fontId="1" fillId="0" borderId="46" xfId="0" applyNumberFormat="1" applyFont="1" applyBorder="1"/>
    <xf numFmtId="0" fontId="5" fillId="0" borderId="28" xfId="0" applyFont="1" applyBorder="1"/>
    <xf numFmtId="0" fontId="5" fillId="0" borderId="2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59" xfId="0" applyBorder="1" applyAlignment="1">
      <alignment horizontal="left" vertical="center"/>
    </xf>
    <xf numFmtId="0" fontId="0" fillId="0" borderId="62" xfId="0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wrapText="1"/>
    </xf>
    <xf numFmtId="49" fontId="5" fillId="0" borderId="46" xfId="0" applyNumberFormat="1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2" fontId="0" fillId="0" borderId="8" xfId="0" applyNumberFormat="1" applyBorder="1"/>
    <xf numFmtId="2" fontId="0" fillId="0" borderId="2" xfId="0" applyNumberFormat="1" applyBorder="1"/>
    <xf numFmtId="2" fontId="0" fillId="0" borderId="17" xfId="0" applyNumberFormat="1" applyBorder="1"/>
    <xf numFmtId="2" fontId="0" fillId="0" borderId="33" xfId="0" applyNumberFormat="1" applyBorder="1"/>
    <xf numFmtId="2" fontId="0" fillId="0" borderId="33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5" fillId="0" borderId="33" xfId="0" applyNumberFormat="1" applyFont="1" applyBorder="1" applyAlignment="1">
      <alignment horizontal="right"/>
    </xf>
    <xf numFmtId="0" fontId="24" fillId="0" borderId="21" xfId="4" applyFont="1" applyBorder="1"/>
    <xf numFmtId="2" fontId="2" fillId="0" borderId="53" xfId="11" applyNumberFormat="1" applyBorder="1"/>
    <xf numFmtId="4" fontId="5" fillId="0" borderId="67" xfId="0" applyNumberFormat="1" applyFont="1" applyBorder="1" applyAlignment="1">
      <alignment horizontal="right"/>
    </xf>
    <xf numFmtId="4" fontId="5" fillId="0" borderId="31" xfId="0" applyNumberFormat="1" applyFont="1" applyBorder="1" applyAlignment="1">
      <alignment horizontal="right"/>
    </xf>
    <xf numFmtId="0" fontId="24" fillId="0" borderId="63" xfId="14" applyBorder="1"/>
    <xf numFmtId="0" fontId="24" fillId="0" borderId="61" xfId="14" applyBorder="1"/>
    <xf numFmtId="0" fontId="24" fillId="0" borderId="55" xfId="14" applyBorder="1"/>
    <xf numFmtId="0" fontId="55" fillId="0" borderId="0" xfId="0" applyFont="1"/>
    <xf numFmtId="0" fontId="56" fillId="0" borderId="0" xfId="0" applyFont="1" applyAlignment="1">
      <alignment horizontal="center"/>
    </xf>
    <xf numFmtId="0" fontId="57" fillId="0" borderId="17" xfId="0" applyFont="1" applyBorder="1" applyAlignment="1">
      <alignment vertical="top" wrapText="1"/>
    </xf>
    <xf numFmtId="0" fontId="57" fillId="0" borderId="8" xfId="0" applyFont="1" applyBorder="1" applyAlignment="1">
      <alignment vertical="top" wrapText="1"/>
    </xf>
    <xf numFmtId="0" fontId="46" fillId="0" borderId="8" xfId="0" applyFont="1" applyBorder="1" applyAlignment="1">
      <alignment vertical="top" wrapText="1"/>
    </xf>
    <xf numFmtId="0" fontId="57" fillId="0" borderId="33" xfId="0" applyFont="1" applyBorder="1"/>
    <xf numFmtId="0" fontId="57" fillId="0" borderId="16" xfId="0" applyFont="1" applyBorder="1" applyAlignment="1">
      <alignment vertical="top" wrapText="1"/>
    </xf>
    <xf numFmtId="0" fontId="57" fillId="0" borderId="69" xfId="0" applyFont="1" applyBorder="1" applyAlignment="1">
      <alignment vertical="top" wrapText="1"/>
    </xf>
    <xf numFmtId="0" fontId="46" fillId="0" borderId="69" xfId="0" applyFont="1" applyBorder="1" applyAlignment="1">
      <alignment vertical="top" wrapText="1"/>
    </xf>
    <xf numFmtId="0" fontId="0" fillId="0" borderId="71" xfId="0" applyBorder="1"/>
    <xf numFmtId="0" fontId="46" fillId="0" borderId="50" xfId="0" applyFont="1" applyBorder="1" applyAlignment="1">
      <alignment vertical="top" wrapText="1"/>
    </xf>
    <xf numFmtId="0" fontId="57" fillId="0" borderId="40" xfId="0" applyFont="1" applyBorder="1" applyAlignment="1">
      <alignment vertical="top" wrapText="1"/>
    </xf>
    <xf numFmtId="0" fontId="57" fillId="0" borderId="50" xfId="0" applyFont="1" applyBorder="1" applyAlignment="1">
      <alignment vertical="top" wrapText="1"/>
    </xf>
    <xf numFmtId="0" fontId="57" fillId="0" borderId="59" xfId="0" applyFont="1" applyBorder="1" applyAlignment="1">
      <alignment vertical="top" wrapText="1"/>
    </xf>
    <xf numFmtId="0" fontId="51" fillId="0" borderId="0" xfId="5" applyFont="1"/>
    <xf numFmtId="0" fontId="29" fillId="0" borderId="46" xfId="0" applyFont="1" applyBorder="1"/>
    <xf numFmtId="0" fontId="2" fillId="0" borderId="32" xfId="11" applyFont="1" applyBorder="1" applyAlignment="1">
      <alignment horizontal="center" vertical="center" wrapText="1"/>
    </xf>
    <xf numFmtId="0" fontId="2" fillId="0" borderId="0" xfId="11" applyFont="1"/>
    <xf numFmtId="0" fontId="2" fillId="3" borderId="47" xfId="10" applyFont="1" applyFill="1" applyBorder="1"/>
    <xf numFmtId="0" fontId="32" fillId="0" borderId="56" xfId="5" applyFont="1" applyBorder="1" applyAlignment="1">
      <alignment horizontal="center" vertical="center"/>
    </xf>
    <xf numFmtId="0" fontId="32" fillId="0" borderId="53" xfId="5" applyFont="1" applyBorder="1" applyAlignment="1">
      <alignment horizontal="center" vertical="center"/>
    </xf>
    <xf numFmtId="0" fontId="32" fillId="0" borderId="0" xfId="5" applyFont="1" applyAlignment="1">
      <alignment horizontal="center"/>
    </xf>
    <xf numFmtId="0" fontId="24" fillId="0" borderId="57" xfId="5" applyBorder="1" applyAlignment="1">
      <alignment vertical="center"/>
    </xf>
    <xf numFmtId="0" fontId="24" fillId="0" borderId="25" xfId="5" applyBorder="1" applyAlignment="1">
      <alignment vertical="center"/>
    </xf>
    <xf numFmtId="0" fontId="24" fillId="0" borderId="25" xfId="5" applyBorder="1" applyAlignment="1">
      <alignment horizontal="right" vertical="center"/>
    </xf>
    <xf numFmtId="0" fontId="24" fillId="0" borderId="75" xfId="5" applyBorder="1" applyAlignment="1">
      <alignment horizontal="center" vertical="center"/>
    </xf>
    <xf numFmtId="0" fontId="24" fillId="0" borderId="3" xfId="5" applyBorder="1" applyAlignment="1">
      <alignment vertical="center"/>
    </xf>
    <xf numFmtId="0" fontId="24" fillId="0" borderId="4" xfId="5" applyBorder="1" applyAlignment="1">
      <alignment vertical="center"/>
    </xf>
    <xf numFmtId="3" fontId="24" fillId="0" borderId="4" xfId="5" applyNumberFormat="1" applyBorder="1" applyAlignment="1">
      <alignment horizontal="right" vertical="center"/>
    </xf>
    <xf numFmtId="0" fontId="24" fillId="0" borderId="4" xfId="5" applyBorder="1" applyAlignment="1">
      <alignment horizontal="right" vertical="center"/>
    </xf>
    <xf numFmtId="0" fontId="24" fillId="0" borderId="49" xfId="5" applyBorder="1" applyAlignment="1">
      <alignment vertical="center"/>
    </xf>
    <xf numFmtId="0" fontId="32" fillId="0" borderId="3" xfId="5" applyFont="1" applyBorder="1" applyAlignment="1">
      <alignment vertical="center"/>
    </xf>
    <xf numFmtId="0" fontId="32" fillId="0" borderId="4" xfId="5" applyFont="1" applyBorder="1" applyAlignment="1">
      <alignment vertical="center"/>
    </xf>
    <xf numFmtId="0" fontId="24" fillId="0" borderId="32" xfId="5" applyBorder="1" applyAlignment="1">
      <alignment vertical="center"/>
    </xf>
    <xf numFmtId="0" fontId="24" fillId="0" borderId="41" xfId="5" applyBorder="1" applyAlignment="1">
      <alignment horizontal="center" vertical="center"/>
    </xf>
    <xf numFmtId="0" fontId="47" fillId="0" borderId="0" xfId="0" applyFont="1" applyAlignment="1">
      <alignment horizontal="left" vertical="top" indent="4"/>
    </xf>
    <xf numFmtId="0" fontId="7" fillId="0" borderId="33" xfId="0" applyFont="1" applyBorder="1"/>
    <xf numFmtId="2" fontId="0" fillId="0" borderId="0" xfId="0" applyNumberFormat="1" applyBorder="1"/>
    <xf numFmtId="0" fontId="20" fillId="0" borderId="0" xfId="3" applyFont="1"/>
    <xf numFmtId="0" fontId="29" fillId="0" borderId="0" xfId="3" applyFont="1" applyAlignment="1">
      <alignment horizontal="right"/>
    </xf>
    <xf numFmtId="0" fontId="29" fillId="0" borderId="0" xfId="3" applyFont="1"/>
    <xf numFmtId="0" fontId="20" fillId="0" borderId="0" xfId="3" applyFont="1" applyFill="1"/>
    <xf numFmtId="0" fontId="20" fillId="0" borderId="0" xfId="3" applyFont="1" applyFill="1" applyAlignment="1">
      <alignment horizontal="right"/>
    </xf>
    <xf numFmtId="0" fontId="29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center" wrapText="1"/>
    </xf>
    <xf numFmtId="0" fontId="12" fillId="0" borderId="0" xfId="3" applyFont="1" applyAlignment="1">
      <alignment horizontal="right"/>
    </xf>
    <xf numFmtId="0" fontId="20" fillId="0" borderId="0" xfId="3" applyFont="1" applyAlignment="1">
      <alignment horizontal="right"/>
    </xf>
    <xf numFmtId="0" fontId="20" fillId="0" borderId="51" xfId="3" applyFont="1" applyBorder="1" applyAlignment="1">
      <alignment horizontal="center" vertical="center"/>
    </xf>
    <xf numFmtId="0" fontId="58" fillId="4" borderId="46" xfId="3" applyFont="1" applyFill="1" applyBorder="1" applyAlignment="1">
      <alignment horizontal="center" vertical="center" wrapText="1"/>
    </xf>
    <xf numFmtId="0" fontId="20" fillId="4" borderId="46" xfId="3" applyFont="1" applyFill="1" applyBorder="1" applyAlignment="1">
      <alignment horizontal="center" vertical="center" wrapText="1"/>
    </xf>
    <xf numFmtId="0" fontId="58" fillId="4" borderId="22" xfId="3" applyFont="1" applyFill="1" applyBorder="1" applyAlignment="1">
      <alignment horizontal="center" vertical="center" wrapText="1"/>
    </xf>
    <xf numFmtId="0" fontId="59" fillId="4" borderId="46" xfId="3" applyFont="1" applyFill="1" applyBorder="1" applyAlignment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20" fillId="0" borderId="0" xfId="3" applyFont="1" applyBorder="1" applyAlignment="1">
      <alignment vertical="top"/>
    </xf>
    <xf numFmtId="0" fontId="20" fillId="0" borderId="0" xfId="3" applyFont="1" applyAlignment="1">
      <alignment vertical="top"/>
    </xf>
    <xf numFmtId="0" fontId="16" fillId="0" borderId="51" xfId="3" applyFont="1" applyBorder="1" applyAlignment="1">
      <alignment horizontal="center"/>
    </xf>
    <xf numFmtId="0" fontId="20" fillId="0" borderId="46" xfId="3" applyFont="1" applyBorder="1" applyAlignment="1">
      <alignment horizontal="center"/>
    </xf>
    <xf numFmtId="0" fontId="16" fillId="0" borderId="46" xfId="3" applyFont="1" applyBorder="1" applyAlignment="1">
      <alignment horizontal="center"/>
    </xf>
    <xf numFmtId="0" fontId="20" fillId="0" borderId="35" xfId="3" applyFont="1" applyBorder="1" applyAlignment="1">
      <alignment horizontal="center"/>
    </xf>
    <xf numFmtId="0" fontId="20" fillId="0" borderId="0" xfId="3" applyFont="1" applyBorder="1"/>
    <xf numFmtId="4" fontId="20" fillId="0" borderId="35" xfId="3" applyNumberFormat="1" applyFont="1" applyBorder="1"/>
    <xf numFmtId="4" fontId="20" fillId="0" borderId="0" xfId="3" applyNumberFormat="1" applyFont="1" applyBorder="1"/>
    <xf numFmtId="4" fontId="20" fillId="0" borderId="0" xfId="3" applyNumberFormat="1" applyFont="1" applyFill="1" applyBorder="1"/>
    <xf numFmtId="4" fontId="20" fillId="0" borderId="0" xfId="3" applyNumberFormat="1" applyFont="1" applyBorder="1" applyAlignment="1">
      <alignment horizontal="left" vertical="center"/>
    </xf>
    <xf numFmtId="0" fontId="45" fillId="0" borderId="0" xfId="3" applyFont="1"/>
    <xf numFmtId="0" fontId="20" fillId="0" borderId="0" xfId="3" applyFont="1" applyAlignment="1">
      <alignment wrapText="1"/>
    </xf>
    <xf numFmtId="0" fontId="20" fillId="0" borderId="46" xfId="0" applyFont="1" applyBorder="1" applyAlignment="1">
      <alignment horizontal="center" vertical="center" wrapText="1"/>
    </xf>
    <xf numFmtId="0" fontId="59" fillId="4" borderId="46" xfId="2" applyFont="1" applyFill="1" applyBorder="1" applyAlignment="1">
      <alignment horizontal="center" vertical="center" wrapText="1"/>
    </xf>
    <xf numFmtId="0" fontId="45" fillId="0" borderId="0" xfId="2" applyFont="1"/>
    <xf numFmtId="0" fontId="45" fillId="0" borderId="0" xfId="2" applyFont="1" applyAlignment="1"/>
    <xf numFmtId="0" fontId="45" fillId="0" borderId="0" xfId="2" applyFont="1" applyAlignment="1">
      <alignment wrapText="1"/>
    </xf>
    <xf numFmtId="0" fontId="45" fillId="0" borderId="0" xfId="2" applyFont="1" applyAlignment="1">
      <alignment horizontal="left"/>
    </xf>
    <xf numFmtId="0" fontId="16" fillId="0" borderId="0" xfId="2" applyFont="1"/>
    <xf numFmtId="0" fontId="20" fillId="0" borderId="0" xfId="2" applyFont="1"/>
    <xf numFmtId="0" fontId="24" fillId="0" borderId="54" xfId="4" applyFont="1" applyBorder="1"/>
    <xf numFmtId="0" fontId="54" fillId="0" borderId="5" xfId="4" applyFont="1" applyBorder="1"/>
    <xf numFmtId="0" fontId="54" fillId="0" borderId="28" xfId="4" applyFont="1" applyBorder="1"/>
    <xf numFmtId="0" fontId="55" fillId="0" borderId="46" xfId="0" applyFont="1" applyBorder="1" applyAlignment="1">
      <alignment horizontal="center" vertical="center" wrapText="1"/>
    </xf>
    <xf numFmtId="0" fontId="55" fillId="0" borderId="62" xfId="0" applyFont="1" applyBorder="1" applyAlignment="1">
      <alignment horizontal="center" vertical="center" wrapText="1"/>
    </xf>
    <xf numFmtId="4" fontId="5" fillId="0" borderId="59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39" xfId="0" applyNumberFormat="1" applyFont="1" applyBorder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29" xfId="0" applyNumberFormat="1" applyFont="1" applyBorder="1" applyAlignment="1">
      <alignment horizontal="right" vertical="center"/>
    </xf>
    <xf numFmtId="4" fontId="5" fillId="0" borderId="46" xfId="0" applyNumberFormat="1" applyFont="1" applyBorder="1" applyAlignment="1">
      <alignment horizontal="right" vertical="center"/>
    </xf>
    <xf numFmtId="4" fontId="8" fillId="0" borderId="51" xfId="0" applyNumberFormat="1" applyFont="1" applyBorder="1" applyAlignment="1">
      <alignment horizontal="right" vertical="center"/>
    </xf>
    <xf numFmtId="0" fontId="32" fillId="0" borderId="51" xfId="2" applyFont="1" applyFill="1" applyBorder="1"/>
    <xf numFmtId="0" fontId="20" fillId="0" borderId="51" xfId="2" applyFont="1" applyFill="1" applyBorder="1"/>
    <xf numFmtId="0" fontId="16" fillId="0" borderId="46" xfId="2" applyFont="1" applyBorder="1" applyAlignment="1">
      <alignment horizontal="center"/>
    </xf>
    <xf numFmtId="4" fontId="29" fillId="0" borderId="46" xfId="2" applyNumberFormat="1" applyFont="1" applyFill="1" applyBorder="1"/>
    <xf numFmtId="4" fontId="29" fillId="0" borderId="46" xfId="2" applyNumberFormat="1" applyFont="1" applyBorder="1"/>
    <xf numFmtId="0" fontId="61" fillId="0" borderId="14" xfId="0" applyFont="1" applyBorder="1" applyAlignment="1">
      <alignment vertical="center" wrapText="1"/>
    </xf>
    <xf numFmtId="0" fontId="20" fillId="0" borderId="35" xfId="2" applyFont="1" applyFill="1" applyBorder="1"/>
    <xf numFmtId="4" fontId="20" fillId="0" borderId="2" xfId="2" applyNumberFormat="1" applyFont="1" applyBorder="1"/>
    <xf numFmtId="4" fontId="20" fillId="0" borderId="1" xfId="2" applyNumberFormat="1" applyFont="1" applyBorder="1"/>
    <xf numFmtId="0" fontId="20" fillId="0" borderId="35" xfId="2" applyFont="1" applyFill="1" applyBorder="1" applyAlignment="1">
      <alignment vertical="top" wrapText="1"/>
    </xf>
    <xf numFmtId="4" fontId="20" fillId="0" borderId="39" xfId="2" applyNumberFormat="1" applyFont="1" applyBorder="1"/>
    <xf numFmtId="4" fontId="20" fillId="0" borderId="35" xfId="2" applyNumberFormat="1" applyFont="1" applyBorder="1"/>
    <xf numFmtId="0" fontId="20" fillId="0" borderId="40" xfId="2" applyFont="1" applyFill="1" applyBorder="1" applyAlignment="1">
      <alignment vertical="top" wrapText="1"/>
    </xf>
    <xf numFmtId="4" fontId="20" fillId="0" borderId="17" xfId="2" applyNumberFormat="1" applyFont="1" applyBorder="1"/>
    <xf numFmtId="4" fontId="20" fillId="0" borderId="40" xfId="2" applyNumberFormat="1" applyFont="1" applyBorder="1"/>
    <xf numFmtId="0" fontId="20" fillId="0" borderId="50" xfId="2" applyFont="1" applyFill="1" applyBorder="1" applyAlignment="1">
      <alignment vertical="top" wrapText="1"/>
    </xf>
    <xf numFmtId="3" fontId="20" fillId="0" borderId="8" xfId="2" applyNumberFormat="1" applyFont="1" applyFill="1" applyBorder="1" applyAlignment="1">
      <alignment horizontal="center" vertical="center"/>
    </xf>
    <xf numFmtId="4" fontId="20" fillId="0" borderId="8" xfId="2" applyNumberFormat="1" applyFont="1" applyBorder="1"/>
    <xf numFmtId="4" fontId="20" fillId="0" borderId="50" xfId="2" applyNumberFormat="1" applyFont="1" applyBorder="1"/>
    <xf numFmtId="4" fontId="20" fillId="0" borderId="8" xfId="2" applyNumberFormat="1" applyFont="1" applyFill="1" applyBorder="1"/>
    <xf numFmtId="4" fontId="20" fillId="0" borderId="29" xfId="2" applyNumberFormat="1" applyFont="1" applyFill="1" applyBorder="1"/>
    <xf numFmtId="0" fontId="20" fillId="0" borderId="65" xfId="2" applyFont="1" applyFill="1" applyBorder="1" applyAlignment="1">
      <alignment vertical="top" wrapText="1"/>
    </xf>
    <xf numFmtId="3" fontId="20" fillId="0" borderId="29" xfId="2" applyNumberFormat="1" applyFont="1" applyFill="1" applyBorder="1" applyAlignment="1">
      <alignment horizontal="center" vertical="center"/>
    </xf>
    <xf numFmtId="4" fontId="20" fillId="0" borderId="29" xfId="2" applyNumberFormat="1" applyFont="1" applyBorder="1"/>
    <xf numFmtId="4" fontId="20" fillId="0" borderId="65" xfId="2" applyNumberFormat="1" applyFont="1" applyBorder="1"/>
    <xf numFmtId="0" fontId="20" fillId="0" borderId="29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4" fontId="20" fillId="0" borderId="6" xfId="2" applyNumberFormat="1" applyFont="1" applyBorder="1"/>
    <xf numFmtId="4" fontId="20" fillId="0" borderId="36" xfId="2" applyNumberFormat="1" applyFont="1" applyBorder="1"/>
    <xf numFmtId="0" fontId="32" fillId="0" borderId="51" xfId="2" applyFont="1" applyFill="1" applyBorder="1" applyAlignment="1">
      <alignment wrapText="1"/>
    </xf>
    <xf numFmtId="0" fontId="20" fillId="0" borderId="51" xfId="2" applyFont="1" applyFill="1" applyBorder="1" applyAlignment="1">
      <alignment wrapText="1"/>
    </xf>
    <xf numFmtId="0" fontId="20" fillId="0" borderId="46" xfId="2" applyFont="1" applyBorder="1" applyAlignment="1">
      <alignment horizontal="center" vertical="center"/>
    </xf>
    <xf numFmtId="0" fontId="20" fillId="0" borderId="35" xfId="2" applyFont="1" applyBorder="1"/>
    <xf numFmtId="0" fontId="16" fillId="0" borderId="39" xfId="2" applyFont="1" applyBorder="1" applyAlignment="1">
      <alignment horizontal="center"/>
    </xf>
    <xf numFmtId="0" fontId="20" fillId="0" borderId="63" xfId="2" applyFont="1" applyFill="1" applyBorder="1" applyAlignment="1">
      <alignment wrapText="1"/>
    </xf>
    <xf numFmtId="0" fontId="20" fillId="0" borderId="33" xfId="2" applyFont="1" applyBorder="1" applyAlignment="1">
      <alignment horizontal="center"/>
    </xf>
    <xf numFmtId="4" fontId="20" fillId="0" borderId="33" xfId="2" applyNumberFormat="1" applyFont="1" applyBorder="1"/>
    <xf numFmtId="0" fontId="29" fillId="0" borderId="51" xfId="2" applyFont="1" applyFill="1" applyBorder="1" applyAlignment="1">
      <alignment vertical="center" wrapText="1"/>
    </xf>
    <xf numFmtId="0" fontId="20" fillId="0" borderId="51" xfId="2" applyFont="1" applyFill="1" applyBorder="1" applyAlignment="1">
      <alignment vertical="center" wrapText="1"/>
    </xf>
    <xf numFmtId="0" fontId="20" fillId="0" borderId="46" xfId="2" applyFont="1" applyBorder="1" applyAlignment="1">
      <alignment horizontal="center"/>
    </xf>
    <xf numFmtId="0" fontId="20" fillId="0" borderId="0" xfId="2" applyFont="1" applyFill="1" applyBorder="1" applyAlignment="1">
      <alignment vertical="center" wrapText="1"/>
    </xf>
    <xf numFmtId="0" fontId="20" fillId="0" borderId="0" xfId="2" applyFont="1" applyBorder="1"/>
    <xf numFmtId="4" fontId="5" fillId="0" borderId="59" xfId="1" applyNumberFormat="1" applyFont="1" applyBorder="1" applyAlignment="1">
      <alignment horizontal="center" vertical="center"/>
    </xf>
    <xf numFmtId="4" fontId="5" fillId="0" borderId="68" xfId="0" applyNumberFormat="1" applyFont="1" applyBorder="1" applyAlignment="1">
      <alignment horizontal="right" vertical="center"/>
    </xf>
    <xf numFmtId="4" fontId="0" fillId="0" borderId="0" xfId="0" applyNumberFormat="1"/>
    <xf numFmtId="2" fontId="0" fillId="0" borderId="0" xfId="0" applyNumberFormat="1"/>
    <xf numFmtId="4" fontId="3" fillId="0" borderId="13" xfId="0" applyNumberFormat="1" applyFont="1" applyBorder="1" applyAlignment="1">
      <alignment horizontal="right" vertical="center"/>
    </xf>
    <xf numFmtId="4" fontId="3" fillId="0" borderId="34" xfId="0" applyNumberFormat="1" applyFont="1" applyBorder="1" applyAlignment="1">
      <alignment horizontal="right" vertical="center"/>
    </xf>
    <xf numFmtId="4" fontId="3" fillId="0" borderId="67" xfId="0" applyNumberFormat="1" applyFont="1" applyBorder="1" applyAlignment="1">
      <alignment horizontal="right" vertical="center"/>
    </xf>
    <xf numFmtId="4" fontId="3" fillId="0" borderId="69" xfId="0" applyNumberFormat="1" applyFont="1" applyBorder="1" applyAlignment="1">
      <alignment horizontal="right" vertical="center"/>
    </xf>
    <xf numFmtId="4" fontId="8" fillId="0" borderId="67" xfId="0" applyNumberFormat="1" applyFont="1" applyBorder="1" applyAlignment="1">
      <alignment horizontal="right"/>
    </xf>
    <xf numFmtId="4" fontId="5" fillId="0" borderId="71" xfId="0" applyNumberFormat="1" applyFont="1" applyBorder="1" applyAlignment="1">
      <alignment horizontal="right"/>
    </xf>
    <xf numFmtId="4" fontId="7" fillId="0" borderId="20" xfId="0" applyNumberFormat="1" applyFont="1" applyBorder="1"/>
    <xf numFmtId="4" fontId="7" fillId="0" borderId="9" xfId="0" applyNumberFormat="1" applyFont="1" applyBorder="1"/>
    <xf numFmtId="4" fontId="1" fillId="0" borderId="51" xfId="0" applyNumberFormat="1" applyFont="1" applyBorder="1"/>
    <xf numFmtId="4" fontId="1" fillId="0" borderId="53" xfId="0" applyNumberFormat="1" applyFont="1" applyBorder="1"/>
    <xf numFmtId="4" fontId="0" fillId="0" borderId="59" xfId="0" applyNumberFormat="1" applyBorder="1"/>
    <xf numFmtId="4" fontId="0" fillId="0" borderId="8" xfId="0" applyNumberFormat="1" applyBorder="1"/>
    <xf numFmtId="4" fontId="0" fillId="0" borderId="6" xfId="0" applyNumberFormat="1" applyBorder="1"/>
    <xf numFmtId="4" fontId="0" fillId="0" borderId="33" xfId="0" applyNumberFormat="1" applyBorder="1"/>
    <xf numFmtId="4" fontId="20" fillId="0" borderId="17" xfId="0" applyNumberFormat="1" applyFont="1" applyBorder="1"/>
    <xf numFmtId="4" fontId="0" fillId="0" borderId="40" xfId="0" applyNumberFormat="1" applyBorder="1"/>
    <xf numFmtId="4" fontId="0" fillId="0" borderId="17" xfId="0" applyNumberFormat="1" applyBorder="1"/>
    <xf numFmtId="4" fontId="20" fillId="0" borderId="8" xfId="0" applyNumberFormat="1" applyFont="1" applyBorder="1"/>
    <xf numFmtId="4" fontId="0" fillId="0" borderId="50" xfId="0" applyNumberFormat="1" applyBorder="1"/>
    <xf numFmtId="4" fontId="0" fillId="3" borderId="50" xfId="0" applyNumberFormat="1" applyFill="1" applyBorder="1"/>
    <xf numFmtId="4" fontId="20" fillId="0" borderId="33" xfId="0" applyNumberFormat="1" applyFont="1" applyBorder="1"/>
    <xf numFmtId="4" fontId="0" fillId="0" borderId="63" xfId="0" applyNumberFormat="1" applyBorder="1"/>
    <xf numFmtId="4" fontId="20" fillId="0" borderId="46" xfId="0" applyNumberFormat="1" applyFont="1" applyBorder="1"/>
    <xf numFmtId="4" fontId="20" fillId="0" borderId="51" xfId="0" applyNumberFormat="1" applyFont="1" applyBorder="1"/>
    <xf numFmtId="4" fontId="35" fillId="2" borderId="16" xfId="0" applyNumberFormat="1" applyFont="1" applyFill="1" applyBorder="1" applyAlignment="1">
      <alignment horizontal="center"/>
    </xf>
    <xf numFmtId="4" fontId="35" fillId="0" borderId="59" xfId="0" applyNumberFormat="1" applyFont="1" applyBorder="1" applyAlignment="1">
      <alignment horizontal="center"/>
    </xf>
    <xf numFmtId="4" fontId="35" fillId="0" borderId="23" xfId="0" applyNumberFormat="1" applyFont="1" applyBorder="1" applyAlignment="1">
      <alignment horizontal="center"/>
    </xf>
    <xf numFmtId="4" fontId="35" fillId="2" borderId="69" xfId="0" applyNumberFormat="1" applyFont="1" applyFill="1" applyBorder="1" applyAlignment="1">
      <alignment horizontal="center"/>
    </xf>
    <xf numFmtId="4" fontId="35" fillId="0" borderId="8" xfId="0" applyNumberFormat="1" applyFont="1" applyBorder="1" applyAlignment="1">
      <alignment horizontal="center"/>
    </xf>
    <xf numFmtId="4" fontId="35" fillId="0" borderId="67" xfId="0" applyNumberFormat="1" applyFont="1" applyBorder="1" applyAlignment="1">
      <alignment horizontal="center"/>
    </xf>
    <xf numFmtId="4" fontId="35" fillId="2" borderId="70" xfId="0" applyNumberFormat="1" applyFont="1" applyFill="1" applyBorder="1" applyAlignment="1">
      <alignment horizontal="center"/>
    </xf>
    <xf numFmtId="4" fontId="35" fillId="0" borderId="33" xfId="0" applyNumberFormat="1" applyFont="1" applyBorder="1" applyAlignment="1">
      <alignment horizontal="center"/>
    </xf>
    <xf numFmtId="4" fontId="35" fillId="0" borderId="27" xfId="0" applyNumberFormat="1" applyFont="1" applyBorder="1" applyAlignment="1">
      <alignment horizontal="center"/>
    </xf>
    <xf numFmtId="4" fontId="32" fillId="2" borderId="56" xfId="0" applyNumberFormat="1" applyFont="1" applyFill="1" applyBorder="1" applyAlignment="1">
      <alignment horizontal="center"/>
    </xf>
    <xf numFmtId="4" fontId="32" fillId="2" borderId="53" xfId="0" applyNumberFormat="1" applyFont="1" applyFill="1" applyBorder="1" applyAlignment="1">
      <alignment horizontal="center"/>
    </xf>
    <xf numFmtId="0" fontId="24" fillId="0" borderId="0" xfId="4" applyFont="1"/>
    <xf numFmtId="4" fontId="2" fillId="0" borderId="56" xfId="10" applyNumberFormat="1" applyBorder="1"/>
    <xf numFmtId="4" fontId="2" fillId="0" borderId="53" xfId="10" applyNumberFormat="1" applyBorder="1"/>
    <xf numFmtId="4" fontId="2" fillId="0" borderId="25" xfId="10" applyNumberFormat="1" applyBorder="1"/>
    <xf numFmtId="4" fontId="2" fillId="0" borderId="75" xfId="10" applyNumberFormat="1" applyBorder="1"/>
    <xf numFmtId="4" fontId="2" fillId="0" borderId="4" xfId="10" applyNumberFormat="1" applyBorder="1"/>
    <xf numFmtId="4" fontId="2" fillId="0" borderId="49" xfId="10" applyNumberFormat="1" applyBorder="1"/>
    <xf numFmtId="4" fontId="2" fillId="0" borderId="5" xfId="10" applyNumberFormat="1" applyBorder="1"/>
    <xf numFmtId="4" fontId="2" fillId="0" borderId="55" xfId="10" applyNumberFormat="1" applyBorder="1"/>
    <xf numFmtId="4" fontId="2" fillId="0" borderId="46" xfId="10" applyNumberFormat="1" applyBorder="1"/>
    <xf numFmtId="4" fontId="2" fillId="0" borderId="0" xfId="10" applyNumberFormat="1"/>
    <xf numFmtId="4" fontId="2" fillId="0" borderId="60" xfId="10" applyNumberFormat="1" applyBorder="1"/>
    <xf numFmtId="4" fontId="2" fillId="0" borderId="61" xfId="10" applyNumberFormat="1" applyBorder="1"/>
    <xf numFmtId="4" fontId="2" fillId="0" borderId="32" xfId="10" applyNumberFormat="1" applyBorder="1"/>
    <xf numFmtId="4" fontId="2" fillId="0" borderId="41" xfId="10" applyNumberFormat="1" applyBorder="1"/>
    <xf numFmtId="4" fontId="2" fillId="0" borderId="56" xfId="10" applyNumberFormat="1" applyFill="1" applyBorder="1"/>
    <xf numFmtId="4" fontId="2" fillId="0" borderId="62" xfId="10" applyNumberFormat="1" applyFill="1" applyBorder="1"/>
    <xf numFmtId="4" fontId="2" fillId="0" borderId="62" xfId="10" applyNumberFormat="1" applyBorder="1"/>
    <xf numFmtId="4" fontId="2" fillId="0" borderId="47" xfId="10" applyNumberFormat="1" applyBorder="1"/>
    <xf numFmtId="4" fontId="0" fillId="0" borderId="46" xfId="0" applyNumberFormat="1" applyBorder="1"/>
    <xf numFmtId="0" fontId="2" fillId="0" borderId="0" xfId="0" applyFont="1" applyAlignment="1">
      <alignment horizontal="left" wrapText="1"/>
    </xf>
    <xf numFmtId="4" fontId="2" fillId="0" borderId="25" xfId="11" applyNumberFormat="1" applyBorder="1"/>
    <xf numFmtId="4" fontId="2" fillId="0" borderId="75" xfId="11" applyNumberFormat="1" applyBorder="1"/>
    <xf numFmtId="4" fontId="2" fillId="0" borderId="4" xfId="11" applyNumberFormat="1" applyBorder="1"/>
    <xf numFmtId="4" fontId="2" fillId="0" borderId="49" xfId="11" applyNumberFormat="1" applyBorder="1"/>
    <xf numFmtId="4" fontId="2" fillId="0" borderId="5" xfId="11" applyNumberFormat="1" applyBorder="1"/>
    <xf numFmtId="4" fontId="2" fillId="0" borderId="55" xfId="11" applyNumberFormat="1" applyBorder="1"/>
    <xf numFmtId="4" fontId="2" fillId="0" borderId="48" xfId="11" applyNumberFormat="1" applyBorder="1"/>
    <xf numFmtId="4" fontId="2" fillId="0" borderId="76" xfId="11" applyNumberFormat="1" applyBorder="1"/>
    <xf numFmtId="4" fontId="2" fillId="0" borderId="53" xfId="11" applyNumberFormat="1" applyBorder="1"/>
    <xf numFmtId="4" fontId="2" fillId="0" borderId="44" xfId="11" applyNumberFormat="1" applyBorder="1"/>
    <xf numFmtId="4" fontId="2" fillId="0" borderId="43" xfId="11" applyNumberFormat="1" applyBorder="1"/>
    <xf numFmtId="4" fontId="2" fillId="0" borderId="46" xfId="11" applyNumberFormat="1" applyBorder="1"/>
    <xf numFmtId="4" fontId="2" fillId="0" borderId="46" xfId="11" applyNumberFormat="1" applyFill="1" applyBorder="1"/>
    <xf numFmtId="4" fontId="2" fillId="0" borderId="0" xfId="11" applyNumberFormat="1"/>
    <xf numFmtId="0" fontId="24" fillId="0" borderId="75" xfId="5" applyBorder="1" applyAlignment="1">
      <alignment horizontal="center"/>
    </xf>
    <xf numFmtId="0" fontId="24" fillId="0" borderId="41" xfId="5" applyBorder="1" applyAlignment="1">
      <alignment horizontal="center"/>
    </xf>
    <xf numFmtId="14" fontId="24" fillId="0" borderId="0" xfId="5" applyNumberFormat="1" applyAlignment="1">
      <alignment horizontal="left"/>
    </xf>
    <xf numFmtId="0" fontId="24" fillId="0" borderId="0" xfId="5" applyAlignment="1">
      <alignment horizontal="left"/>
    </xf>
    <xf numFmtId="3" fontId="24" fillId="0" borderId="0" xfId="5" applyNumberFormat="1" applyAlignment="1">
      <alignment horizontal="left"/>
    </xf>
    <xf numFmtId="4" fontId="2" fillId="0" borderId="76" xfId="11" applyNumberFormat="1" applyBorder="1" applyAlignment="1">
      <alignment vertical="center" wrapText="1"/>
    </xf>
    <xf numFmtId="0" fontId="46" fillId="0" borderId="0" xfId="0" applyFont="1" applyAlignment="1"/>
    <xf numFmtId="0" fontId="1" fillId="0" borderId="0" xfId="0" applyFont="1" applyAlignment="1">
      <alignment horizontal="left" wrapText="1"/>
    </xf>
    <xf numFmtId="0" fontId="46" fillId="0" borderId="0" xfId="0" applyFont="1" applyAlignment="1">
      <alignment horizontal="left" vertical="top" indent="4"/>
    </xf>
    <xf numFmtId="14" fontId="0" fillId="0" borderId="0" xfId="0" applyNumberFormat="1" applyAlignment="1">
      <alignment horizontal="right"/>
    </xf>
    <xf numFmtId="14" fontId="5" fillId="0" borderId="0" xfId="0" applyNumberFormat="1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4" fontId="2" fillId="0" borderId="0" xfId="10" applyNumberFormat="1" applyAlignment="1">
      <alignment horizontal="left"/>
    </xf>
    <xf numFmtId="3" fontId="38" fillId="0" borderId="0" xfId="14" applyNumberFormat="1" applyFont="1" applyAlignment="1">
      <alignment horizontal="left"/>
    </xf>
    <xf numFmtId="14" fontId="38" fillId="0" borderId="0" xfId="14" applyNumberFormat="1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1" xfId="0" applyBorder="1" applyAlignment="1">
      <alignment horizontal="center" vertical="center" wrapText="1" readingOrder="1"/>
    </xf>
    <xf numFmtId="0" fontId="0" fillId="0" borderId="62" xfId="0" applyFont="1" applyBorder="1" applyAlignment="1">
      <alignment horizontal="center" vertical="center" wrapText="1" readingOrder="1"/>
    </xf>
    <xf numFmtId="49" fontId="0" fillId="0" borderId="51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58" xfId="0" applyFont="1" applyBorder="1" applyAlignment="1"/>
    <xf numFmtId="0" fontId="0" fillId="0" borderId="62" xfId="0" applyBorder="1" applyAlignment="1"/>
    <xf numFmtId="0" fontId="0" fillId="0" borderId="47" xfId="0" applyBorder="1" applyAlignment="1"/>
    <xf numFmtId="0" fontId="0" fillId="0" borderId="0" xfId="0" applyAlignment="1"/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3" xfId="0" applyBorder="1" applyAlignment="1"/>
    <xf numFmtId="0" fontId="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51" xfId="0" applyFont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0" fillId="0" borderId="2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17" xfId="2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24" fillId="0" borderId="1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2" fillId="0" borderId="0" xfId="4" applyFont="1" applyAlignment="1">
      <alignment horizontal="right"/>
    </xf>
    <xf numFmtId="0" fontId="54" fillId="0" borderId="0" xfId="4" applyFont="1" applyAlignment="1">
      <alignment horizontal="right"/>
    </xf>
    <xf numFmtId="0" fontId="32" fillId="0" borderId="37" xfId="4" applyFont="1" applyBorder="1" applyAlignment="1">
      <alignment horizontal="right"/>
    </xf>
    <xf numFmtId="0" fontId="25" fillId="0" borderId="37" xfId="0" applyFont="1" applyBorder="1" applyAlignment="1">
      <alignment horizontal="right"/>
    </xf>
    <xf numFmtId="0" fontId="31" fillId="0" borderId="1" xfId="4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" fontId="54" fillId="0" borderId="48" xfId="4" applyNumberFormat="1" applyFont="1" applyBorder="1" applyAlignment="1"/>
    <xf numFmtId="4" fontId="0" fillId="0" borderId="53" xfId="0" applyNumberFormat="1" applyBorder="1" applyAlignment="1"/>
    <xf numFmtId="0" fontId="24" fillId="0" borderId="54" xfId="4" applyFont="1" applyBorder="1" applyAlignment="1"/>
    <xf numFmtId="0" fontId="0" fillId="0" borderId="5" xfId="0" applyBorder="1" applyAlignment="1"/>
    <xf numFmtId="0" fontId="0" fillId="0" borderId="55" xfId="0" applyBorder="1" applyAlignment="1"/>
    <xf numFmtId="4" fontId="32" fillId="0" borderId="3" xfId="4" applyNumberFormat="1" applyFont="1" applyBorder="1" applyAlignment="1"/>
    <xf numFmtId="4" fontId="25" fillId="0" borderId="49" xfId="0" applyNumberFormat="1" applyFont="1" applyBorder="1" applyAlignment="1"/>
    <xf numFmtId="0" fontId="24" fillId="0" borderId="10" xfId="4" applyFont="1" applyBorder="1" applyAlignment="1"/>
    <xf numFmtId="0" fontId="0" fillId="0" borderId="32" xfId="0" applyFont="1" applyBorder="1" applyAlignment="1"/>
    <xf numFmtId="0" fontId="0" fillId="0" borderId="30" xfId="0" applyFont="1" applyBorder="1" applyAlignment="1"/>
    <xf numFmtId="4" fontId="2" fillId="0" borderId="10" xfId="0" applyNumberFormat="1" applyFont="1" applyBorder="1" applyAlignment="1"/>
    <xf numFmtId="4" fontId="2" fillId="0" borderId="41" xfId="0" applyNumberFormat="1" applyFont="1" applyBorder="1" applyAlignment="1"/>
    <xf numFmtId="4" fontId="24" fillId="0" borderId="64" xfId="4" applyNumberFormat="1" applyFont="1" applyBorder="1" applyAlignment="1"/>
    <xf numFmtId="4" fontId="0" fillId="0" borderId="66" xfId="0" applyNumberFormat="1" applyFont="1" applyBorder="1" applyAlignment="1"/>
    <xf numFmtId="0" fontId="32" fillId="0" borderId="51" xfId="4" applyFont="1" applyBorder="1" applyAlignment="1"/>
    <xf numFmtId="0" fontId="25" fillId="0" borderId="62" xfId="0" applyFont="1" applyBorder="1" applyAlignment="1"/>
    <xf numFmtId="0" fontId="25" fillId="0" borderId="47" xfId="0" applyFont="1" applyBorder="1" applyAlignment="1"/>
    <xf numFmtId="4" fontId="54" fillId="0" borderId="51" xfId="4" applyNumberFormat="1" applyFont="1" applyBorder="1" applyAlignment="1"/>
    <xf numFmtId="4" fontId="0" fillId="0" borderId="47" xfId="0" applyNumberFormat="1" applyBorder="1" applyAlignment="1"/>
    <xf numFmtId="0" fontId="32" fillId="0" borderId="48" xfId="4" applyFont="1" applyBorder="1" applyAlignment="1"/>
    <xf numFmtId="0" fontId="12" fillId="0" borderId="56" xfId="0" applyFont="1" applyBorder="1" applyAlignment="1"/>
    <xf numFmtId="0" fontId="12" fillId="0" borderId="58" xfId="0" applyFont="1" applyBorder="1" applyAlignment="1"/>
    <xf numFmtId="0" fontId="24" fillId="0" borderId="57" xfId="4" applyFont="1" applyBorder="1" applyAlignment="1"/>
    <xf numFmtId="0" fontId="0" fillId="0" borderId="25" xfId="0" applyBorder="1" applyAlignment="1"/>
    <xf numFmtId="0" fontId="0" fillId="0" borderId="24" xfId="0" applyBorder="1" applyAlignment="1"/>
    <xf numFmtId="0" fontId="32" fillId="0" borderId="51" xfId="4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4" fontId="32" fillId="0" borderId="48" xfId="4" applyNumberFormat="1" applyFont="1" applyBorder="1" applyAlignment="1">
      <alignment vertical="center"/>
    </xf>
    <xf numFmtId="4" fontId="25" fillId="0" borderId="53" xfId="0" applyNumberFormat="1" applyFont="1" applyBorder="1" applyAlignment="1">
      <alignment vertical="center"/>
    </xf>
    <xf numFmtId="0" fontId="24" fillId="0" borderId="21" xfId="4" applyFon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22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" fillId="0" borderId="42" xfId="0" applyNumberFormat="1" applyFont="1" applyBorder="1" applyAlignment="1">
      <alignment vertical="center"/>
    </xf>
    <xf numFmtId="4" fontId="0" fillId="0" borderId="57" xfId="0" applyNumberFormat="1" applyBorder="1" applyAlignment="1"/>
    <xf numFmtId="4" fontId="0" fillId="0" borderId="75" xfId="0" applyNumberFormat="1" applyBorder="1" applyAlignment="1"/>
    <xf numFmtId="4" fontId="32" fillId="0" borderId="51" xfId="4" applyNumberFormat="1" applyFont="1" applyBorder="1" applyAlignment="1"/>
    <xf numFmtId="4" fontId="25" fillId="0" borderId="47" xfId="0" applyNumberFormat="1" applyFont="1" applyBorder="1" applyAlignment="1"/>
    <xf numFmtId="4" fontId="54" fillId="0" borderId="21" xfId="4" applyNumberFormat="1" applyFont="1" applyBorder="1" applyAlignment="1"/>
    <xf numFmtId="4" fontId="54" fillId="0" borderId="61" xfId="4" applyNumberFormat="1" applyFont="1" applyBorder="1" applyAlignment="1"/>
    <xf numFmtId="0" fontId="24" fillId="0" borderId="63" xfId="4" applyFont="1" applyBorder="1" applyAlignment="1">
      <alignment wrapText="1"/>
    </xf>
    <xf numFmtId="0" fontId="0" fillId="0" borderId="71" xfId="0" applyBorder="1" applyAlignment="1">
      <alignment wrapText="1"/>
    </xf>
    <xf numFmtId="0" fontId="0" fillId="0" borderId="31" xfId="0" applyBorder="1" applyAlignment="1">
      <alignment wrapText="1"/>
    </xf>
    <xf numFmtId="0" fontId="24" fillId="0" borderId="50" xfId="4" applyFon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67" xfId="0" applyBorder="1" applyAlignment="1">
      <alignment vertical="center"/>
    </xf>
    <xf numFmtId="4" fontId="54" fillId="0" borderId="50" xfId="4" applyNumberFormat="1" applyFont="1" applyBorder="1" applyAlignment="1">
      <alignment vertical="center"/>
    </xf>
    <xf numFmtId="4" fontId="0" fillId="0" borderId="67" xfId="0" applyNumberFormat="1" applyBorder="1" applyAlignment="1">
      <alignment vertical="center"/>
    </xf>
    <xf numFmtId="4" fontId="24" fillId="0" borderId="54" xfId="4" applyNumberFormat="1" applyFont="1" applyBorder="1" applyAlignment="1"/>
    <xf numFmtId="4" fontId="24" fillId="0" borderId="55" xfId="4" applyNumberFormat="1" applyFont="1" applyBorder="1" applyAlignment="1"/>
    <xf numFmtId="4" fontId="24" fillId="0" borderId="65" xfId="4" applyNumberFormat="1" applyFont="1" applyBorder="1" applyAlignment="1"/>
    <xf numFmtId="4" fontId="0" fillId="0" borderId="27" xfId="0" applyNumberFormat="1" applyFont="1" applyBorder="1"/>
    <xf numFmtId="0" fontId="24" fillId="0" borderId="50" xfId="4" applyFont="1" applyBorder="1" applyAlignment="1">
      <alignment wrapText="1" shrinkToFit="1"/>
    </xf>
    <xf numFmtId="0" fontId="0" fillId="0" borderId="69" xfId="0" applyBorder="1" applyAlignment="1">
      <alignment wrapText="1" shrinkToFit="1"/>
    </xf>
    <xf numFmtId="0" fontId="0" fillId="0" borderId="67" xfId="0" applyBorder="1" applyAlignment="1">
      <alignment wrapText="1" shrinkToFit="1"/>
    </xf>
    <xf numFmtId="4" fontId="54" fillId="0" borderId="50" xfId="4" applyNumberFormat="1" applyFont="1" applyBorder="1" applyAlignment="1"/>
    <xf numFmtId="4" fontId="0" fillId="0" borderId="67" xfId="0" applyNumberFormat="1" applyBorder="1" applyAlignment="1"/>
    <xf numFmtId="0" fontId="24" fillId="0" borderId="1" xfId="4" applyFont="1" applyBorder="1" applyAlignment="1"/>
    <xf numFmtId="0" fontId="0" fillId="0" borderId="34" xfId="0" applyBorder="1" applyAlignment="1"/>
    <xf numFmtId="4" fontId="54" fillId="0" borderId="1" xfId="4" applyNumberFormat="1" applyFont="1" applyBorder="1" applyAlignment="1"/>
    <xf numFmtId="4" fontId="0" fillId="0" borderId="13" xfId="0" applyNumberFormat="1" applyBorder="1" applyAlignment="1"/>
    <xf numFmtId="0" fontId="24" fillId="0" borderId="50" xfId="4" applyFont="1" applyBorder="1" applyAlignment="1">
      <alignment wrapText="1"/>
    </xf>
    <xf numFmtId="0" fontId="0" fillId="0" borderId="69" xfId="0" applyBorder="1" applyAlignment="1">
      <alignment wrapText="1"/>
    </xf>
    <xf numFmtId="0" fontId="0" fillId="0" borderId="67" xfId="0" applyBorder="1" applyAlignment="1">
      <alignment wrapText="1"/>
    </xf>
    <xf numFmtId="4" fontId="54" fillId="0" borderId="65" xfId="4" applyNumberFormat="1" applyFont="1" applyBorder="1" applyAlignment="1"/>
    <xf numFmtId="4" fontId="0" fillId="0" borderId="27" xfId="0" applyNumberFormat="1" applyBorder="1" applyAlignment="1"/>
    <xf numFmtId="0" fontId="24" fillId="0" borderId="50" xfId="4" applyFont="1" applyBorder="1" applyAlignment="1">
      <alignment vertical="center" wrapText="1" shrinkToFit="1"/>
    </xf>
    <xf numFmtId="0" fontId="0" fillId="0" borderId="69" xfId="0" applyBorder="1" applyAlignment="1">
      <alignment vertical="center" wrapText="1" shrinkToFit="1"/>
    </xf>
    <xf numFmtId="0" fontId="0" fillId="0" borderId="67" xfId="0" applyBorder="1" applyAlignment="1">
      <alignment vertical="center" wrapText="1" shrinkToFit="1"/>
    </xf>
    <xf numFmtId="0" fontId="32" fillId="0" borderId="51" xfId="4" applyFont="1" applyBorder="1" applyAlignment="1">
      <alignment vertical="center" shrinkToFit="1"/>
    </xf>
    <xf numFmtId="0" fontId="12" fillId="0" borderId="62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4" fontId="54" fillId="0" borderId="51" xfId="4" applyNumberFormat="1" applyFont="1" applyBorder="1" applyAlignment="1">
      <alignment vertical="center"/>
    </xf>
    <xf numFmtId="4" fontId="0" fillId="0" borderId="47" xfId="0" applyNumberFormat="1" applyBorder="1" applyAlignment="1">
      <alignment vertical="center"/>
    </xf>
    <xf numFmtId="0" fontId="12" fillId="0" borderId="62" xfId="0" applyFont="1" applyBorder="1" applyAlignment="1"/>
    <xf numFmtId="0" fontId="12" fillId="0" borderId="47" xfId="0" applyFont="1" applyBorder="1" applyAlignment="1"/>
    <xf numFmtId="0" fontId="24" fillId="0" borderId="10" xfId="4" applyFont="1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41" xfId="0" applyBorder="1" applyAlignment="1">
      <alignment shrinkToFit="1"/>
    </xf>
    <xf numFmtId="4" fontId="54" fillId="0" borderId="10" xfId="4" applyNumberFormat="1" applyFont="1" applyBorder="1" applyAlignment="1"/>
    <xf numFmtId="4" fontId="0" fillId="0" borderId="41" xfId="0" applyNumberFormat="1" applyBorder="1" applyAlignment="1"/>
    <xf numFmtId="0" fontId="24" fillId="0" borderId="51" xfId="4" applyFont="1" applyBorder="1" applyAlignment="1"/>
    <xf numFmtId="0" fontId="0" fillId="0" borderId="62" xfId="0" applyFont="1" applyBorder="1" applyAlignment="1"/>
    <xf numFmtId="0" fontId="0" fillId="0" borderId="47" xfId="0" applyFont="1" applyBorder="1" applyAlignment="1"/>
    <xf numFmtId="0" fontId="25" fillId="0" borderId="56" xfId="0" applyFont="1" applyBorder="1" applyAlignment="1"/>
    <xf numFmtId="0" fontId="25" fillId="0" borderId="58" xfId="0" applyFont="1" applyBorder="1" applyAlignment="1"/>
    <xf numFmtId="0" fontId="1" fillId="0" borderId="11" xfId="0" applyFont="1" applyBorder="1" applyAlignment="1"/>
    <xf numFmtId="0" fontId="1" fillId="0" borderId="78" xfId="0" applyFont="1" applyBorder="1" applyAlignment="1"/>
    <xf numFmtId="0" fontId="1" fillId="0" borderId="12" xfId="0" applyFont="1" applyBorder="1" applyAlignment="1"/>
    <xf numFmtId="0" fontId="54" fillId="0" borderId="0" xfId="4" applyFont="1" applyBorder="1" applyAlignment="1"/>
    <xf numFmtId="0" fontId="0" fillId="0" borderId="0" xfId="0" applyBorder="1" applyAlignment="1"/>
    <xf numFmtId="0" fontId="31" fillId="0" borderId="51" xfId="4" applyFont="1" applyBorder="1" applyAlignment="1">
      <alignment horizontal="center" vertical="center" wrapText="1" shrinkToFit="1"/>
    </xf>
    <xf numFmtId="0" fontId="31" fillId="0" borderId="62" xfId="4" applyFont="1" applyBorder="1" applyAlignment="1">
      <alignment horizontal="center" vertical="center" wrapText="1" shrinkToFit="1"/>
    </xf>
    <xf numFmtId="0" fontId="31" fillId="0" borderId="47" xfId="4" applyFont="1" applyBorder="1" applyAlignment="1">
      <alignment horizontal="center" vertical="center" wrapText="1" shrinkToFit="1"/>
    </xf>
    <xf numFmtId="0" fontId="32" fillId="0" borderId="51" xfId="4" applyFont="1" applyBorder="1" applyAlignment="1">
      <alignment horizontal="center" vertical="center"/>
    </xf>
    <xf numFmtId="0" fontId="32" fillId="0" borderId="47" xfId="4" applyFont="1" applyBorder="1" applyAlignment="1">
      <alignment horizontal="center" vertical="center"/>
    </xf>
    <xf numFmtId="4" fontId="32" fillId="0" borderId="51" xfId="4" applyNumberFormat="1" applyFont="1" applyBorder="1" applyAlignment="1">
      <alignment vertical="center"/>
    </xf>
    <xf numFmtId="4" fontId="32" fillId="0" borderId="47" xfId="4" applyNumberFormat="1" applyFont="1" applyBorder="1" applyAlignment="1">
      <alignment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4" fontId="5" fillId="0" borderId="29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40" fillId="0" borderId="37" xfId="10" applyFont="1" applyBorder="1" applyAlignment="1">
      <alignment horizontal="right"/>
    </xf>
    <xf numFmtId="0" fontId="2" fillId="0" borderId="0" xfId="11" applyAlignment="1"/>
    <xf numFmtId="0" fontId="2" fillId="0" borderId="51" xfId="11" applyFont="1" applyBorder="1" applyAlignment="1">
      <alignment horizontal="center" vertical="center"/>
    </xf>
    <xf numFmtId="0" fontId="2" fillId="0" borderId="62" xfId="11" applyBorder="1" applyAlignment="1">
      <alignment horizontal="center" vertical="center"/>
    </xf>
    <xf numFmtId="0" fontId="2" fillId="0" borderId="47" xfId="11" applyBorder="1" applyAlignment="1">
      <alignment horizontal="center" vertical="center"/>
    </xf>
    <xf numFmtId="0" fontId="2" fillId="0" borderId="21" xfId="11" applyBorder="1" applyAlignment="1">
      <alignment horizontal="center" vertical="center" wrapText="1"/>
    </xf>
    <xf numFmtId="0" fontId="2" fillId="0" borderId="3" xfId="11" applyBorder="1" applyAlignment="1">
      <alignment horizontal="center" vertical="center" wrapText="1"/>
    </xf>
    <xf numFmtId="0" fontId="10" fillId="0" borderId="22" xfId="11" applyFont="1" applyBorder="1" applyAlignment="1">
      <alignment horizontal="center" vertical="center" wrapText="1"/>
    </xf>
    <xf numFmtId="0" fontId="10" fillId="0" borderId="28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0" fontId="2" fillId="0" borderId="10" xfId="11" applyBorder="1" applyAlignment="1">
      <alignment horizontal="center" vertical="center" wrapText="1"/>
    </xf>
    <xf numFmtId="0" fontId="2" fillId="0" borderId="60" xfId="11" applyBorder="1" applyAlignment="1">
      <alignment horizontal="center" vertical="center"/>
    </xf>
    <xf numFmtId="0" fontId="2" fillId="0" borderId="61" xfId="11" applyBorder="1" applyAlignment="1">
      <alignment horizontal="center" vertical="center"/>
    </xf>
    <xf numFmtId="0" fontId="2" fillId="0" borderId="51" xfId="12" applyBorder="1" applyAlignment="1">
      <alignment horizontal="center"/>
    </xf>
    <xf numFmtId="0" fontId="2" fillId="0" borderId="47" xfId="12" applyBorder="1" applyAlignment="1">
      <alignment horizontal="center"/>
    </xf>
    <xf numFmtId="0" fontId="2" fillId="0" borderId="51" xfId="12" applyBorder="1" applyAlignment="1">
      <alignment horizontal="center" vertical="center"/>
    </xf>
    <xf numFmtId="0" fontId="2" fillId="0" borderId="62" xfId="12" applyBorder="1" applyAlignment="1">
      <alignment horizontal="center" vertical="center"/>
    </xf>
    <xf numFmtId="0" fontId="2" fillId="0" borderId="47" xfId="12" applyBorder="1" applyAlignment="1">
      <alignment horizontal="center" vertical="center"/>
    </xf>
    <xf numFmtId="0" fontId="2" fillId="0" borderId="21" xfId="12" applyBorder="1" applyAlignment="1">
      <alignment horizontal="center" vertical="center" wrapText="1"/>
    </xf>
    <xf numFmtId="0" fontId="2" fillId="0" borderId="3" xfId="12" applyBorder="1" applyAlignment="1">
      <alignment horizontal="center" vertical="center" wrapText="1"/>
    </xf>
    <xf numFmtId="0" fontId="10" fillId="0" borderId="60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2" fillId="0" borderId="60" xfId="12" applyBorder="1" applyAlignment="1">
      <alignment horizontal="center" vertical="center" wrapText="1"/>
    </xf>
    <xf numFmtId="0" fontId="2" fillId="0" borderId="5" xfId="12" applyBorder="1" applyAlignment="1">
      <alignment horizontal="center" vertical="center" wrapText="1"/>
    </xf>
    <xf numFmtId="0" fontId="2" fillId="0" borderId="60" xfId="12" applyBorder="1" applyAlignment="1">
      <alignment horizontal="center" vertical="center"/>
    </xf>
    <xf numFmtId="0" fontId="2" fillId="0" borderId="61" xfId="12" applyBorder="1" applyAlignment="1">
      <alignment horizontal="center" vertical="center"/>
    </xf>
    <xf numFmtId="0" fontId="24" fillId="0" borderId="2" xfId="14" applyBorder="1" applyAlignment="1">
      <alignment horizontal="center" vertical="center"/>
    </xf>
    <xf numFmtId="0" fontId="24" fillId="0" borderId="1" xfId="14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42" xfId="14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5" fillId="0" borderId="2" xfId="14" applyFont="1" applyBorder="1" applyAlignment="1">
      <alignment horizontal="center" vertical="justify"/>
    </xf>
    <xf numFmtId="0" fontId="36" fillId="0" borderId="39" xfId="0" applyFont="1" applyBorder="1" applyAlignment="1">
      <alignment horizontal="center" vertical="justify"/>
    </xf>
    <xf numFmtId="0" fontId="36" fillId="0" borderId="6" xfId="0" applyFont="1" applyBorder="1" applyAlignment="1">
      <alignment horizontal="center" vertical="justify"/>
    </xf>
    <xf numFmtId="0" fontId="24" fillId="0" borderId="64" xfId="14" applyFont="1" applyBorder="1" applyAlignment="1">
      <alignment horizontal="center" shrinkToFit="1"/>
    </xf>
    <xf numFmtId="0" fontId="24" fillId="0" borderId="66" xfId="14" applyBorder="1" applyAlignment="1">
      <alignment horizontal="center" shrinkToFit="1"/>
    </xf>
    <xf numFmtId="0" fontId="34" fillId="0" borderId="2" xfId="14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32" fillId="0" borderId="1" xfId="14" applyFont="1" applyBorder="1" applyAlignment="1">
      <alignment horizontal="center" vertical="justify"/>
    </xf>
    <xf numFmtId="0" fontId="0" fillId="0" borderId="13" xfId="0" applyBorder="1" applyAlignment="1">
      <alignment horizontal="center" vertical="justify"/>
    </xf>
    <xf numFmtId="0" fontId="0" fillId="0" borderId="35" xfId="0" applyBorder="1" applyAlignment="1">
      <alignment horizontal="center" vertical="justify"/>
    </xf>
    <xf numFmtId="0" fontId="0" fillId="0" borderId="15" xfId="0" applyBorder="1" applyAlignment="1">
      <alignment horizontal="center" vertical="justify"/>
    </xf>
    <xf numFmtId="0" fontId="0" fillId="0" borderId="36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48" xfId="5" applyFont="1" applyBorder="1" applyAlignment="1">
      <alignment horizontal="center" vertical="center"/>
    </xf>
    <xf numFmtId="0" fontId="32" fillId="0" borderId="56" xfId="5" applyFont="1" applyBorder="1" applyAlignment="1">
      <alignment horizontal="center" vertical="center"/>
    </xf>
    <xf numFmtId="0" fontId="24" fillId="0" borderId="57" xfId="5" applyBorder="1" applyAlignment="1">
      <alignment horizontal="left" vertical="center" wrapText="1"/>
    </xf>
    <xf numFmtId="0" fontId="24" fillId="0" borderId="25" xfId="5" applyBorder="1" applyAlignment="1">
      <alignment horizontal="left" vertical="center" wrapText="1"/>
    </xf>
    <xf numFmtId="0" fontId="24" fillId="0" borderId="10" xfId="5" applyBorder="1" applyAlignment="1">
      <alignment horizontal="left" vertical="center" wrapText="1"/>
    </xf>
    <xf numFmtId="0" fontId="24" fillId="0" borderId="32" xfId="5" applyBorder="1" applyAlignment="1">
      <alignment horizontal="left" vertical="center" wrapText="1"/>
    </xf>
    <xf numFmtId="0" fontId="24" fillId="0" borderId="63" xfId="5" applyBorder="1" applyAlignment="1">
      <alignment horizontal="left" vertical="center" wrapText="1"/>
    </xf>
    <xf numFmtId="0" fontId="24" fillId="0" borderId="79" xfId="5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56" fillId="0" borderId="0" xfId="0" applyFont="1" applyAlignment="1">
      <alignment horizontal="center"/>
    </xf>
  </cellXfs>
  <cellStyles count="15">
    <cellStyle name="Čárka" xfId="1" builtinId="3"/>
    <cellStyle name="Normální" xfId="0" builtinId="0"/>
    <cellStyle name="normální 2" xfId="2"/>
    <cellStyle name="Normální 3" xfId="3"/>
    <cellStyle name="normální_Fondy" xfId="4"/>
    <cellStyle name="normální_pohledávky" xfId="5"/>
    <cellStyle name="normální_součást" xfId="6"/>
    <cellStyle name="normální_ŠJ" xfId="7"/>
    <cellStyle name="normální_škola" xfId="8"/>
    <cellStyle name="normální_Tabulky 3,6" xfId="9"/>
    <cellStyle name="normální_Tabulky IF 2007" xfId="10"/>
    <cellStyle name="normální_Tabulky IF 20071" xfId="11"/>
    <cellStyle name="normální_Tabulky směrnice č. 7" xfId="12"/>
    <cellStyle name="normální_Ukazatel náklad." xfId="13"/>
    <cellStyle name="normální_Zaměstnanci a mzdy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zoomScaleNormal="100" workbookViewId="0">
      <selection activeCell="A6" sqref="A6"/>
    </sheetView>
  </sheetViews>
  <sheetFormatPr defaultRowHeight="13.2" x14ac:dyDescent="0.25"/>
  <cols>
    <col min="1" max="1" width="6.33203125" customWidth="1"/>
    <col min="2" max="2" width="68.33203125" customWidth="1"/>
    <col min="3" max="3" width="11.88671875" customWidth="1"/>
    <col min="4" max="4" width="16" customWidth="1"/>
    <col min="5" max="5" width="10.33203125" customWidth="1"/>
    <col min="6" max="6" width="14.44140625" customWidth="1"/>
    <col min="7" max="7" width="10.33203125" customWidth="1"/>
    <col min="9" max="9" width="9.5546875" customWidth="1"/>
  </cols>
  <sheetData>
    <row r="2" spans="1:9" ht="15.6" x14ac:dyDescent="0.3">
      <c r="F2" s="1"/>
      <c r="G2" s="230"/>
      <c r="H2" s="230"/>
    </row>
    <row r="3" spans="1:9" x14ac:dyDescent="0.25">
      <c r="H3" s="3"/>
    </row>
    <row r="4" spans="1:9" ht="15.6" x14ac:dyDescent="0.3">
      <c r="A4" s="777" t="s">
        <v>0</v>
      </c>
      <c r="B4" s="778"/>
      <c r="C4" s="1"/>
      <c r="D4" s="1"/>
      <c r="H4" s="423"/>
      <c r="I4" s="3" t="s">
        <v>344</v>
      </c>
    </row>
    <row r="5" spans="1:9" ht="15.6" x14ac:dyDescent="0.3">
      <c r="A5" s="1"/>
      <c r="B5" s="230"/>
      <c r="C5" s="1"/>
      <c r="D5" s="1"/>
      <c r="E5" s="233"/>
      <c r="G5" s="422"/>
      <c r="H5" s="423"/>
      <c r="I5" s="423"/>
    </row>
    <row r="6" spans="1:9" ht="15" customHeight="1" x14ac:dyDescent="0.25">
      <c r="A6" t="s">
        <v>577</v>
      </c>
      <c r="F6" s="779"/>
      <c r="G6" s="20"/>
      <c r="H6" s="11"/>
      <c r="I6" s="11"/>
    </row>
    <row r="7" spans="1:9" ht="16.5" customHeight="1" thickBot="1" x14ac:dyDescent="0.3">
      <c r="F7" s="780"/>
      <c r="G7" s="424"/>
      <c r="H7" s="11"/>
      <c r="I7" s="422" t="s">
        <v>413</v>
      </c>
    </row>
    <row r="8" spans="1:9" s="8" customFormat="1" ht="18.75" customHeight="1" thickBot="1" x14ac:dyDescent="0.3">
      <c r="A8" s="771" t="s">
        <v>215</v>
      </c>
      <c r="B8" s="773" t="s">
        <v>211</v>
      </c>
      <c r="C8" s="771" t="s">
        <v>340</v>
      </c>
      <c r="D8" s="781" t="s">
        <v>451</v>
      </c>
      <c r="E8" s="782"/>
      <c r="F8" s="783" t="s">
        <v>476</v>
      </c>
      <c r="G8" s="784"/>
      <c r="H8" s="768" t="s">
        <v>363</v>
      </c>
      <c r="I8" s="768" t="s">
        <v>363</v>
      </c>
    </row>
    <row r="9" spans="1:9" s="8" customFormat="1" ht="28.5" customHeight="1" thickBot="1" x14ac:dyDescent="0.3">
      <c r="A9" s="776"/>
      <c r="B9" s="774"/>
      <c r="C9" s="772"/>
      <c r="D9" s="300" t="s">
        <v>361</v>
      </c>
      <c r="E9" s="526" t="s">
        <v>362</v>
      </c>
      <c r="F9" s="527" t="s">
        <v>361</v>
      </c>
      <c r="G9" s="528" t="s">
        <v>362</v>
      </c>
      <c r="H9" s="769"/>
      <c r="I9" s="770"/>
    </row>
    <row r="10" spans="1:9" ht="13.8" thickBot="1" x14ac:dyDescent="0.3">
      <c r="A10" s="776"/>
      <c r="B10" s="775"/>
      <c r="C10" s="772"/>
      <c r="D10" s="450" t="s">
        <v>323</v>
      </c>
      <c r="E10" s="455" t="s">
        <v>324</v>
      </c>
      <c r="F10" s="460">
        <v>3</v>
      </c>
      <c r="G10" s="460">
        <v>4</v>
      </c>
      <c r="H10" s="461" t="s">
        <v>347</v>
      </c>
      <c r="I10" s="300" t="s">
        <v>348</v>
      </c>
    </row>
    <row r="11" spans="1:9" x14ac:dyDescent="0.25">
      <c r="A11" s="427">
        <v>1</v>
      </c>
      <c r="B11" s="525" t="s">
        <v>352</v>
      </c>
      <c r="C11" s="430" t="s">
        <v>300</v>
      </c>
      <c r="D11" s="678">
        <v>2736133</v>
      </c>
      <c r="E11" s="679">
        <v>439990</v>
      </c>
      <c r="F11" s="275">
        <f>SUM(F13+F18)</f>
        <v>2869852</v>
      </c>
      <c r="G11" s="458">
        <v>484769</v>
      </c>
      <c r="H11" s="520">
        <f>IF(D11&gt;0,F11/D11,"")</f>
        <v>1.0488715278095033</v>
      </c>
      <c r="I11" s="520">
        <f>IF(E11&gt;0,G11/E11,"")</f>
        <v>1.1017727675628992</v>
      </c>
    </row>
    <row r="12" spans="1:9" x14ac:dyDescent="0.25">
      <c r="A12" s="428">
        <v>2</v>
      </c>
      <c r="B12" s="282" t="s">
        <v>353</v>
      </c>
      <c r="C12" s="431">
        <v>601</v>
      </c>
      <c r="D12" s="518"/>
      <c r="E12" s="456"/>
      <c r="F12" s="21"/>
      <c r="G12" s="434"/>
      <c r="H12" s="530" t="str">
        <f t="shared" ref="H12:H27" si="0">IF(D12&gt;0,F12/D12,"")</f>
        <v/>
      </c>
      <c r="I12" s="530" t="str">
        <f t="shared" ref="I12:I27" si="1">IF(E12&gt;0,G12/E12,"")</f>
        <v/>
      </c>
    </row>
    <row r="13" spans="1:9" x14ac:dyDescent="0.25">
      <c r="A13" s="428">
        <v>3</v>
      </c>
      <c r="B13" s="282" t="s">
        <v>354</v>
      </c>
      <c r="C13" s="431">
        <v>602</v>
      </c>
      <c r="D13" s="518">
        <v>2651391</v>
      </c>
      <c r="E13" s="456">
        <v>439990</v>
      </c>
      <c r="F13" s="21">
        <v>2791975</v>
      </c>
      <c r="G13" s="434"/>
      <c r="H13" s="530">
        <f t="shared" si="0"/>
        <v>1.0530227341044758</v>
      </c>
      <c r="I13" s="530">
        <f t="shared" si="1"/>
        <v>0</v>
      </c>
    </row>
    <row r="14" spans="1:9" x14ac:dyDescent="0.25">
      <c r="A14" s="428">
        <v>4</v>
      </c>
      <c r="B14" s="433" t="s">
        <v>4</v>
      </c>
      <c r="C14" s="431"/>
      <c r="D14" s="518"/>
      <c r="E14" s="456"/>
      <c r="F14" s="21"/>
      <c r="G14" s="434"/>
      <c r="H14" s="530" t="str">
        <f t="shared" si="0"/>
        <v/>
      </c>
      <c r="I14" s="530" t="str">
        <f t="shared" si="1"/>
        <v/>
      </c>
    </row>
    <row r="15" spans="1:9" x14ac:dyDescent="0.25">
      <c r="A15" s="428">
        <v>5</v>
      </c>
      <c r="B15" s="433" t="s">
        <v>5</v>
      </c>
      <c r="C15" s="431"/>
      <c r="D15" s="518"/>
      <c r="E15" s="456"/>
      <c r="F15" s="21"/>
      <c r="G15" s="434"/>
      <c r="H15" s="530" t="str">
        <f t="shared" si="0"/>
        <v/>
      </c>
      <c r="I15" s="530" t="str">
        <f t="shared" si="1"/>
        <v/>
      </c>
    </row>
    <row r="16" spans="1:9" x14ac:dyDescent="0.25">
      <c r="A16" s="428">
        <v>6</v>
      </c>
      <c r="B16" s="433" t="s">
        <v>6</v>
      </c>
      <c r="C16" s="431"/>
      <c r="D16" s="518"/>
      <c r="E16" s="456">
        <v>439990</v>
      </c>
      <c r="F16" s="21"/>
      <c r="G16" s="434">
        <v>484769</v>
      </c>
      <c r="H16" s="530" t="str">
        <f t="shared" si="0"/>
        <v/>
      </c>
      <c r="I16" s="530">
        <f t="shared" si="1"/>
        <v>1.1017727675628992</v>
      </c>
    </row>
    <row r="17" spans="1:9" x14ac:dyDescent="0.25">
      <c r="A17" s="428">
        <v>7</v>
      </c>
      <c r="B17" s="433" t="s">
        <v>7</v>
      </c>
      <c r="C17" s="431"/>
      <c r="D17" s="518"/>
      <c r="E17" s="456"/>
      <c r="F17" s="21"/>
      <c r="G17" s="434"/>
      <c r="H17" s="530" t="str">
        <f t="shared" si="0"/>
        <v/>
      </c>
      <c r="I17" s="530" t="str">
        <f t="shared" si="1"/>
        <v/>
      </c>
    </row>
    <row r="18" spans="1:9" x14ac:dyDescent="0.25">
      <c r="A18" s="428">
        <v>8</v>
      </c>
      <c r="B18" s="282" t="s">
        <v>355</v>
      </c>
      <c r="C18" s="431">
        <v>603</v>
      </c>
      <c r="D18" s="518">
        <v>84742</v>
      </c>
      <c r="E18" s="456"/>
      <c r="F18" s="21">
        <v>77877</v>
      </c>
      <c r="G18" s="434"/>
      <c r="H18" s="530">
        <f t="shared" si="0"/>
        <v>0.91898940312949895</v>
      </c>
      <c r="I18" s="530" t="str">
        <f t="shared" si="1"/>
        <v/>
      </c>
    </row>
    <row r="19" spans="1:9" x14ac:dyDescent="0.25">
      <c r="A19" s="428">
        <v>9</v>
      </c>
      <c r="B19" s="282" t="s">
        <v>356</v>
      </c>
      <c r="C19" s="431">
        <v>604</v>
      </c>
      <c r="D19" s="518"/>
      <c r="E19" s="456"/>
      <c r="F19" s="21"/>
      <c r="G19" s="434"/>
      <c r="H19" s="530" t="str">
        <f t="shared" si="0"/>
        <v/>
      </c>
      <c r="I19" s="530" t="str">
        <f t="shared" si="1"/>
        <v/>
      </c>
    </row>
    <row r="20" spans="1:9" x14ac:dyDescent="0.25">
      <c r="A20" s="428">
        <v>10</v>
      </c>
      <c r="B20" s="282" t="s">
        <v>357</v>
      </c>
      <c r="C20" s="431" t="s">
        <v>8</v>
      </c>
      <c r="D20" s="518">
        <v>162732.9</v>
      </c>
      <c r="E20" s="456"/>
      <c r="F20" s="21">
        <v>169357.66</v>
      </c>
      <c r="G20" s="434"/>
      <c r="H20" s="530">
        <f t="shared" si="0"/>
        <v>1.0407094078701973</v>
      </c>
      <c r="I20" s="530" t="str">
        <f t="shared" si="1"/>
        <v/>
      </c>
    </row>
    <row r="21" spans="1:9" x14ac:dyDescent="0.25">
      <c r="A21" s="428">
        <v>11</v>
      </c>
      <c r="B21" s="433" t="s">
        <v>9</v>
      </c>
      <c r="C21" s="431">
        <v>641.64200000000005</v>
      </c>
      <c r="D21" s="518"/>
      <c r="E21" s="456"/>
      <c r="F21" s="21"/>
      <c r="G21" s="434"/>
      <c r="H21" s="530" t="str">
        <f t="shared" si="0"/>
        <v/>
      </c>
      <c r="I21" s="530" t="str">
        <f t="shared" si="1"/>
        <v/>
      </c>
    </row>
    <row r="22" spans="1:9" x14ac:dyDescent="0.25">
      <c r="A22" s="428">
        <v>12</v>
      </c>
      <c r="B22" s="282" t="s">
        <v>349</v>
      </c>
      <c r="C22" s="431">
        <v>644</v>
      </c>
      <c r="D22" s="518"/>
      <c r="E22" s="456"/>
      <c r="F22" s="21"/>
      <c r="G22" s="434"/>
      <c r="H22" s="530" t="str">
        <f t="shared" si="0"/>
        <v/>
      </c>
      <c r="I22" s="530" t="str">
        <f t="shared" si="1"/>
        <v/>
      </c>
    </row>
    <row r="23" spans="1:9" x14ac:dyDescent="0.25">
      <c r="A23" s="428">
        <v>13</v>
      </c>
      <c r="B23" s="282" t="s">
        <v>350</v>
      </c>
      <c r="C23" s="431" t="s">
        <v>295</v>
      </c>
      <c r="D23" s="518"/>
      <c r="E23" s="456"/>
      <c r="F23" s="21"/>
      <c r="G23" s="434"/>
      <c r="H23" s="530" t="str">
        <f t="shared" si="0"/>
        <v/>
      </c>
      <c r="I23" s="530" t="str">
        <f t="shared" si="1"/>
        <v/>
      </c>
    </row>
    <row r="24" spans="1:9" x14ac:dyDescent="0.25">
      <c r="A24" s="428">
        <v>14</v>
      </c>
      <c r="B24" s="282" t="s">
        <v>351</v>
      </c>
      <c r="C24" s="431">
        <v>648</v>
      </c>
      <c r="D24" s="518">
        <v>128453.06</v>
      </c>
      <c r="E24" s="456"/>
      <c r="F24" s="21">
        <v>123112.06</v>
      </c>
      <c r="G24" s="434"/>
      <c r="H24" s="530">
        <f t="shared" si="0"/>
        <v>0.95842060905361071</v>
      </c>
      <c r="I24" s="530" t="str">
        <f t="shared" si="1"/>
        <v/>
      </c>
    </row>
    <row r="25" spans="1:9" s="11" customFormat="1" x14ac:dyDescent="0.25">
      <c r="A25" s="428">
        <v>15</v>
      </c>
      <c r="B25" s="282" t="s">
        <v>358</v>
      </c>
      <c r="C25" s="431" t="s">
        <v>296</v>
      </c>
      <c r="D25" s="518"/>
      <c r="E25" s="456"/>
      <c r="F25" s="21"/>
      <c r="G25" s="434"/>
      <c r="H25" s="530" t="str">
        <f t="shared" si="0"/>
        <v/>
      </c>
      <c r="I25" s="530" t="str">
        <f t="shared" si="1"/>
        <v/>
      </c>
    </row>
    <row r="26" spans="1:9" s="11" customFormat="1" ht="13.8" thickBot="1" x14ac:dyDescent="0.3">
      <c r="A26" s="429">
        <v>16</v>
      </c>
      <c r="B26" s="283" t="s">
        <v>359</v>
      </c>
      <c r="C26" s="432" t="s">
        <v>299</v>
      </c>
      <c r="D26" s="519">
        <v>19824845</v>
      </c>
      <c r="E26" s="457"/>
      <c r="F26" s="391">
        <v>20532147</v>
      </c>
      <c r="G26" s="459"/>
      <c r="H26" s="533">
        <f t="shared" si="0"/>
        <v>1.0356775551082493</v>
      </c>
      <c r="I26" s="533" t="str">
        <f t="shared" si="1"/>
        <v/>
      </c>
    </row>
    <row r="27" spans="1:9" s="11" customFormat="1" ht="12.75" customHeight="1" thickBot="1" x14ac:dyDescent="0.3">
      <c r="A27" s="435">
        <v>17</v>
      </c>
      <c r="B27" s="473" t="s">
        <v>360</v>
      </c>
      <c r="C27" s="237"/>
      <c r="D27" s="462">
        <f>D11+D20+D25+D26</f>
        <v>22723710.899999999</v>
      </c>
      <c r="E27" s="462">
        <f>E11+E20+E25+E26</f>
        <v>439990</v>
      </c>
      <c r="F27" s="462">
        <f>F11+F20+F25+F26</f>
        <v>23571356.66</v>
      </c>
      <c r="G27" s="438">
        <f>G11+G20+G25+G26</f>
        <v>484769</v>
      </c>
      <c r="H27" s="521">
        <f t="shared" si="0"/>
        <v>1.0373022594650243</v>
      </c>
      <c r="I27" s="521">
        <f t="shared" si="1"/>
        <v>1.1017727675628992</v>
      </c>
    </row>
    <row r="28" spans="1:9" s="11" customFormat="1" x14ac:dyDescent="0.25">
      <c r="A28" s="14"/>
      <c r="B28" s="15"/>
      <c r="C28"/>
      <c r="D28"/>
      <c r="E28"/>
      <c r="F28" s="399"/>
      <c r="G28" s="399"/>
    </row>
    <row r="29" spans="1:9" s="11" customFormat="1" x14ac:dyDescent="0.25">
      <c r="A29" s="14"/>
      <c r="B29" s="15"/>
      <c r="C29"/>
      <c r="D29"/>
      <c r="E29"/>
      <c r="F29" s="15"/>
      <c r="G29" s="15"/>
    </row>
    <row r="30" spans="1:9" s="11" customFormat="1" x14ac:dyDescent="0.25">
      <c r="A30" s="14"/>
      <c r="B30" s="15"/>
      <c r="C30"/>
      <c r="D30"/>
      <c r="E30"/>
      <c r="F30"/>
      <c r="G30"/>
    </row>
    <row r="31" spans="1:9" s="11" customFormat="1" x14ac:dyDescent="0.25">
      <c r="A31" t="s">
        <v>536</v>
      </c>
      <c r="B31"/>
      <c r="C31"/>
      <c r="D31" s="16"/>
      <c r="E31" s="16"/>
      <c r="F31"/>
      <c r="G31"/>
    </row>
    <row r="32" spans="1:9" s="11" customFormat="1" ht="23.25" customHeight="1" x14ac:dyDescent="0.25">
      <c r="A32" s="14"/>
      <c r="B32" s="14"/>
      <c r="C32"/>
      <c r="D32"/>
      <c r="E32"/>
      <c r="F32" s="16"/>
    </row>
    <row r="33" spans="1:9" s="11" customFormat="1" x14ac:dyDescent="0.25">
      <c r="A33"/>
      <c r="B33"/>
      <c r="C33"/>
      <c r="D33"/>
      <c r="E33"/>
      <c r="F33"/>
      <c r="G33"/>
      <c r="H33"/>
      <c r="I33"/>
    </row>
  </sheetData>
  <mergeCells count="9">
    <mergeCell ref="H8:H9"/>
    <mergeCell ref="I8:I9"/>
    <mergeCell ref="C8:C10"/>
    <mergeCell ref="B8:B10"/>
    <mergeCell ref="A8:A10"/>
    <mergeCell ref="A4:B4"/>
    <mergeCell ref="F6:F7"/>
    <mergeCell ref="D8:E8"/>
    <mergeCell ref="F8:G8"/>
  </mergeCells>
  <phoneticPr fontId="3" type="noConversion"/>
  <pageMargins left="0.62992125984251968" right="0.31496062992125984" top="1.1023622047244095" bottom="0.31496062992125984" header="0.55118110236220474" footer="0.31496062992125984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workbookViewId="0">
      <selection activeCell="L15" sqref="L15"/>
    </sheetView>
  </sheetViews>
  <sheetFormatPr defaultColWidth="9.109375" defaultRowHeight="13.2" x14ac:dyDescent="0.25"/>
  <cols>
    <col min="1" max="1" width="2.44140625" style="336" customWidth="1"/>
    <col min="2" max="2" width="42" style="336" customWidth="1"/>
    <col min="3" max="3" width="13.88671875" style="336" customWidth="1"/>
    <col min="4" max="4" width="14.88671875" style="336" customWidth="1"/>
    <col min="5" max="5" width="16.44140625" style="336" customWidth="1"/>
    <col min="6" max="7" width="9.109375" style="336"/>
    <col min="8" max="8" width="11.6640625" style="336" bestFit="1" customWidth="1"/>
    <col min="9" max="11" width="9.109375" style="336"/>
    <col min="12" max="12" width="11.6640625" style="336" bestFit="1" customWidth="1"/>
    <col min="13" max="16384" width="9.109375" style="336"/>
  </cols>
  <sheetData>
    <row r="1" spans="1:10" x14ac:dyDescent="0.25">
      <c r="E1" s="352" t="s">
        <v>258</v>
      </c>
    </row>
    <row r="2" spans="1:10" ht="15.6" x14ac:dyDescent="0.3">
      <c r="A2" s="335" t="s">
        <v>505</v>
      </c>
    </row>
    <row r="4" spans="1:10" x14ac:dyDescent="0.25">
      <c r="A4" s="788" t="s">
        <v>580</v>
      </c>
      <c r="B4" s="788"/>
      <c r="C4" s="336" t="s">
        <v>556</v>
      </c>
    </row>
    <row r="6" spans="1:10" ht="13.8" thickBot="1" x14ac:dyDescent="0.3">
      <c r="A6" s="337"/>
      <c r="E6" s="352" t="s">
        <v>413</v>
      </c>
    </row>
    <row r="7" spans="1:10" ht="13.8" thickBot="1" x14ac:dyDescent="0.3">
      <c r="A7" s="337"/>
      <c r="C7" s="950" t="s">
        <v>476</v>
      </c>
      <c r="D7" s="951"/>
      <c r="E7" s="952"/>
    </row>
    <row r="8" spans="1:10" ht="12.75" customHeight="1" x14ac:dyDescent="0.25">
      <c r="A8" s="953"/>
      <c r="B8" s="955" t="s">
        <v>229</v>
      </c>
      <c r="C8" s="957" t="s">
        <v>498</v>
      </c>
      <c r="D8" s="959" t="s">
        <v>135</v>
      </c>
      <c r="E8" s="960"/>
      <c r="F8" s="338"/>
      <c r="G8" s="338"/>
      <c r="H8" s="338"/>
      <c r="I8" s="338"/>
      <c r="J8" s="338"/>
    </row>
    <row r="9" spans="1:10" ht="53.4" thickBot="1" x14ac:dyDescent="0.3">
      <c r="A9" s="954"/>
      <c r="B9" s="956"/>
      <c r="C9" s="958" t="s">
        <v>136</v>
      </c>
      <c r="D9" s="562" t="s">
        <v>419</v>
      </c>
      <c r="E9" s="385" t="s">
        <v>279</v>
      </c>
      <c r="F9" s="338"/>
      <c r="G9" s="338"/>
      <c r="H9" s="338"/>
      <c r="I9" s="338"/>
      <c r="J9" s="338"/>
    </row>
    <row r="10" spans="1:10" ht="17.100000000000001" customHeight="1" thickBot="1" x14ac:dyDescent="0.3">
      <c r="A10" s="383">
        <v>8</v>
      </c>
      <c r="B10" s="339" t="s">
        <v>278</v>
      </c>
      <c r="C10" s="744">
        <f>SUM(C11)</f>
        <v>64595.12</v>
      </c>
      <c r="D10" s="757">
        <f>SUM(D11)</f>
        <v>64595.12</v>
      </c>
      <c r="E10" s="540"/>
    </row>
    <row r="11" spans="1:10" ht="17.100000000000001" customHeight="1" x14ac:dyDescent="0.25">
      <c r="A11" s="384"/>
      <c r="B11" s="340" t="s">
        <v>542</v>
      </c>
      <c r="C11" s="738">
        <v>64595.12</v>
      </c>
      <c r="D11" s="738">
        <v>64595.12</v>
      </c>
      <c r="E11" s="739"/>
    </row>
    <row r="12" spans="1:10" ht="17.100000000000001" customHeight="1" x14ac:dyDescent="0.25">
      <c r="A12" s="384"/>
      <c r="B12" s="341"/>
      <c r="C12" s="740"/>
      <c r="D12" s="740"/>
      <c r="E12" s="741"/>
    </row>
    <row r="13" spans="1:10" ht="17.100000000000001" customHeight="1" x14ac:dyDescent="0.25">
      <c r="A13" s="384"/>
      <c r="B13" s="341"/>
      <c r="C13" s="740"/>
      <c r="D13" s="740"/>
      <c r="E13" s="741"/>
    </row>
    <row r="14" spans="1:10" ht="17.100000000000001" customHeight="1" x14ac:dyDescent="0.25">
      <c r="A14" s="384"/>
      <c r="B14" s="341"/>
      <c r="C14" s="740"/>
      <c r="D14" s="740"/>
      <c r="E14" s="741"/>
    </row>
    <row r="15" spans="1:10" ht="17.100000000000001" customHeight="1" thickBot="1" x14ac:dyDescent="0.3">
      <c r="A15" s="384"/>
      <c r="B15" s="342"/>
      <c r="C15" s="742"/>
      <c r="D15" s="742"/>
      <c r="E15" s="743"/>
    </row>
    <row r="16" spans="1:10" ht="17.100000000000001" customHeight="1" thickBot="1" x14ac:dyDescent="0.3">
      <c r="A16" s="383">
        <v>9</v>
      </c>
      <c r="B16" s="339" t="s">
        <v>141</v>
      </c>
      <c r="C16" s="744">
        <f>SUM(C17:C19)</f>
        <v>1890375.25</v>
      </c>
      <c r="D16" s="745">
        <f>SUM(D17)</f>
        <v>79981.56</v>
      </c>
      <c r="E16" s="746">
        <f>SUM(E17:E19)</f>
        <v>1810393.69</v>
      </c>
      <c r="H16" s="751"/>
    </row>
    <row r="17" spans="1:12" ht="17.100000000000001" customHeight="1" x14ac:dyDescent="0.25">
      <c r="A17" s="384"/>
      <c r="B17" s="340" t="s">
        <v>535</v>
      </c>
      <c r="C17" s="738">
        <v>860981.56</v>
      </c>
      <c r="D17" s="738">
        <v>79981.56</v>
      </c>
      <c r="E17" s="739">
        <v>781000</v>
      </c>
      <c r="H17" s="751"/>
    </row>
    <row r="18" spans="1:12" ht="17.100000000000001" customHeight="1" x14ac:dyDescent="0.25">
      <c r="A18" s="384"/>
      <c r="B18" s="341" t="s">
        <v>541</v>
      </c>
      <c r="C18" s="740">
        <v>790393.69</v>
      </c>
      <c r="D18" s="740"/>
      <c r="E18" s="741">
        <v>790393.69</v>
      </c>
      <c r="H18" s="751"/>
    </row>
    <row r="19" spans="1:12" ht="17.100000000000001" customHeight="1" x14ac:dyDescent="0.25">
      <c r="A19" s="384"/>
      <c r="B19" s="341" t="s">
        <v>543</v>
      </c>
      <c r="C19" s="740">
        <v>239000</v>
      </c>
      <c r="D19" s="740"/>
      <c r="E19" s="741">
        <v>239000</v>
      </c>
      <c r="H19" s="751"/>
    </row>
    <row r="20" spans="1:12" ht="17.100000000000001" customHeight="1" x14ac:dyDescent="0.25">
      <c r="A20" s="384"/>
      <c r="B20" s="341"/>
      <c r="C20" s="740"/>
      <c r="D20" s="740"/>
      <c r="E20" s="741"/>
    </row>
    <row r="21" spans="1:12" ht="17.100000000000001" customHeight="1" thickBot="1" x14ac:dyDescent="0.3">
      <c r="A21" s="384"/>
      <c r="B21" s="342"/>
      <c r="C21" s="742"/>
      <c r="D21" s="742"/>
      <c r="E21" s="743"/>
    </row>
    <row r="22" spans="1:12" ht="17.100000000000001" customHeight="1" thickBot="1" x14ac:dyDescent="0.3">
      <c r="A22" s="383">
        <v>10</v>
      </c>
      <c r="B22" s="339" t="s">
        <v>143</v>
      </c>
      <c r="C22" s="744"/>
      <c r="D22" s="745"/>
      <c r="E22" s="746"/>
      <c r="L22" s="751"/>
    </row>
    <row r="23" spans="1:12" ht="17.100000000000001" customHeight="1" x14ac:dyDescent="0.25">
      <c r="A23" s="384"/>
      <c r="B23" s="340" t="s">
        <v>277</v>
      </c>
      <c r="C23" s="738"/>
      <c r="D23" s="738"/>
      <c r="E23" s="739"/>
      <c r="L23" s="751"/>
    </row>
    <row r="24" spans="1:12" ht="17.100000000000001" customHeight="1" x14ac:dyDescent="0.25">
      <c r="A24" s="384"/>
      <c r="B24" s="341"/>
      <c r="C24" s="740"/>
      <c r="D24" s="740"/>
      <c r="E24" s="741"/>
      <c r="L24" s="751"/>
    </row>
    <row r="25" spans="1:12" ht="17.100000000000001" customHeight="1" x14ac:dyDescent="0.25">
      <c r="A25" s="384"/>
      <c r="B25" s="341"/>
      <c r="C25" s="740"/>
      <c r="D25" s="740"/>
      <c r="E25" s="741"/>
    </row>
    <row r="26" spans="1:12" ht="17.100000000000001" customHeight="1" thickBot="1" x14ac:dyDescent="0.3">
      <c r="A26" s="384"/>
      <c r="B26" s="342"/>
      <c r="C26" s="742"/>
      <c r="D26" s="742"/>
      <c r="E26" s="743"/>
    </row>
    <row r="27" spans="1:12" ht="17.100000000000001" customHeight="1" thickBot="1" x14ac:dyDescent="0.3">
      <c r="A27" s="383">
        <v>11</v>
      </c>
      <c r="B27" s="339" t="s">
        <v>230</v>
      </c>
      <c r="C27" s="744"/>
      <c r="D27" s="745"/>
      <c r="E27" s="746"/>
    </row>
    <row r="28" spans="1:12" ht="17.100000000000001" customHeight="1" thickBot="1" x14ac:dyDescent="0.3">
      <c r="A28" s="384"/>
      <c r="B28" s="343"/>
      <c r="C28" s="747"/>
      <c r="D28" s="747"/>
      <c r="E28" s="748"/>
    </row>
    <row r="29" spans="1:12" ht="17.100000000000001" customHeight="1" thickBot="1" x14ac:dyDescent="0.3">
      <c r="A29" s="383">
        <v>12</v>
      </c>
      <c r="B29" s="339" t="s">
        <v>231</v>
      </c>
      <c r="C29" s="744">
        <v>399920</v>
      </c>
      <c r="D29" s="745">
        <v>399920</v>
      </c>
      <c r="E29" s="746"/>
    </row>
    <row r="30" spans="1:12" ht="17.100000000000001" customHeight="1" thickBot="1" x14ac:dyDescent="0.3">
      <c r="A30" s="382"/>
      <c r="B30" s="344"/>
      <c r="C30" s="747"/>
      <c r="D30" s="747"/>
      <c r="E30" s="748"/>
      <c r="H30" s="751"/>
    </row>
    <row r="31" spans="1:12" ht="17.100000000000001" customHeight="1" thickBot="1" x14ac:dyDescent="0.3">
      <c r="A31" s="381">
        <v>13</v>
      </c>
      <c r="B31" s="367" t="s">
        <v>499</v>
      </c>
      <c r="C31" s="749">
        <f>SUM(E31+D31)</f>
        <v>2354890.37</v>
      </c>
      <c r="D31" s="750">
        <f>SUM(D29+D16+D10)</f>
        <v>544496.68000000005</v>
      </c>
      <c r="E31" s="749">
        <f>SUM(E16)</f>
        <v>1810393.69</v>
      </c>
    </row>
    <row r="33" spans="2:5" x14ac:dyDescent="0.25">
      <c r="B33" s="336" t="s">
        <v>534</v>
      </c>
      <c r="D33" s="336" t="s">
        <v>544</v>
      </c>
      <c r="E33" s="345"/>
    </row>
    <row r="34" spans="2:5" x14ac:dyDescent="0.25">
      <c r="E34" s="345"/>
    </row>
    <row r="36" spans="2:5" ht="18" customHeight="1" x14ac:dyDescent="0.25">
      <c r="B36" s="336" t="s">
        <v>519</v>
      </c>
    </row>
    <row r="38" spans="2:5" x14ac:dyDescent="0.25">
      <c r="B38" s="336" t="s">
        <v>243</v>
      </c>
    </row>
    <row r="39" spans="2:5" x14ac:dyDescent="0.25">
      <c r="B39" s="563" t="s">
        <v>420</v>
      </c>
    </row>
    <row r="40" spans="2:5" x14ac:dyDescent="0.25">
      <c r="B40" s="346" t="s">
        <v>244</v>
      </c>
    </row>
    <row r="41" spans="2:5" x14ac:dyDescent="0.25">
      <c r="B41" s="336" t="s">
        <v>276</v>
      </c>
      <c r="C41" s="336" t="s">
        <v>275</v>
      </c>
    </row>
    <row r="42" spans="2:5" x14ac:dyDescent="0.25">
      <c r="B42" s="336" t="s">
        <v>245</v>
      </c>
    </row>
    <row r="43" spans="2:5" x14ac:dyDescent="0.25">
      <c r="B43" s="949" t="s">
        <v>293</v>
      </c>
      <c r="C43" s="949"/>
      <c r="D43" s="949"/>
    </row>
    <row r="44" spans="2:5" x14ac:dyDescent="0.25">
      <c r="B44" s="347" t="s">
        <v>252</v>
      </c>
    </row>
    <row r="45" spans="2:5" x14ac:dyDescent="0.25">
      <c r="B45" s="347" t="s">
        <v>246</v>
      </c>
    </row>
  </sheetData>
  <mergeCells count="7">
    <mergeCell ref="B43:D43"/>
    <mergeCell ref="A4:B4"/>
    <mergeCell ref="C7:E7"/>
    <mergeCell ref="A8:A9"/>
    <mergeCell ref="B8:B9"/>
    <mergeCell ref="C8:C9"/>
    <mergeCell ref="D8:E8"/>
  </mergeCell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B9" sqref="B9"/>
    </sheetView>
  </sheetViews>
  <sheetFormatPr defaultRowHeight="13.2" x14ac:dyDescent="0.25"/>
  <cols>
    <col min="1" max="1" width="23.6640625" customWidth="1"/>
    <col min="2" max="3" width="9.5546875" customWidth="1"/>
    <col min="4" max="4" width="18.6640625" customWidth="1"/>
    <col min="5" max="5" width="10" customWidth="1"/>
    <col min="6" max="6" width="11.44140625" customWidth="1"/>
    <col min="7" max="7" width="12.109375" customWidth="1"/>
  </cols>
  <sheetData>
    <row r="1" spans="1:8" ht="15" x14ac:dyDescent="0.25">
      <c r="A1" s="118"/>
      <c r="B1" s="118"/>
    </row>
    <row r="2" spans="1:8" ht="15.6" x14ac:dyDescent="0.3">
      <c r="A2" s="119" t="s">
        <v>86</v>
      </c>
      <c r="B2" s="4"/>
      <c r="C2" s="18"/>
      <c r="D2" s="4"/>
      <c r="E2" s="4"/>
      <c r="F2" s="4"/>
    </row>
    <row r="3" spans="1:8" ht="15.6" x14ac:dyDescent="0.3">
      <c r="A3" s="119" t="s">
        <v>87</v>
      </c>
      <c r="B3" s="4"/>
      <c r="C3" s="4"/>
      <c r="D3" s="4"/>
      <c r="E3" s="4"/>
      <c r="F3" s="4"/>
    </row>
    <row r="4" spans="1:8" x14ac:dyDescent="0.25">
      <c r="A4" s="31" t="s">
        <v>1</v>
      </c>
      <c r="D4" s="2"/>
    </row>
    <row r="6" spans="1:8" x14ac:dyDescent="0.25">
      <c r="G6" s="120" t="s">
        <v>122</v>
      </c>
      <c r="H6" s="121"/>
    </row>
    <row r="7" spans="1:8" ht="13.8" thickBot="1" x14ac:dyDescent="0.3">
      <c r="G7" s="5" t="s">
        <v>11</v>
      </c>
    </row>
    <row r="8" spans="1:8" x14ac:dyDescent="0.25">
      <c r="A8" s="122"/>
      <c r="B8" s="6" t="s">
        <v>88</v>
      </c>
      <c r="C8" s="123" t="s">
        <v>89</v>
      </c>
      <c r="D8" s="124"/>
      <c r="E8" s="7" t="s">
        <v>88</v>
      </c>
      <c r="F8" s="19" t="s">
        <v>90</v>
      </c>
      <c r="G8" s="125" t="s">
        <v>91</v>
      </c>
    </row>
    <row r="9" spans="1:8" x14ac:dyDescent="0.25">
      <c r="A9" s="126" t="s">
        <v>92</v>
      </c>
      <c r="B9" s="127">
        <v>2001</v>
      </c>
      <c r="C9" s="9" t="s">
        <v>93</v>
      </c>
      <c r="D9" s="10" t="s">
        <v>94</v>
      </c>
      <c r="E9" s="128" t="s">
        <v>95</v>
      </c>
      <c r="F9" s="129"/>
      <c r="G9" s="130" t="s">
        <v>96</v>
      </c>
    </row>
    <row r="10" spans="1:8" ht="11.25" customHeight="1" thickBot="1" x14ac:dyDescent="0.3">
      <c r="A10" s="131"/>
      <c r="B10" s="132">
        <v>1</v>
      </c>
      <c r="C10" s="133">
        <v>2</v>
      </c>
      <c r="D10" s="134">
        <v>3</v>
      </c>
      <c r="E10" s="135">
        <v>4</v>
      </c>
      <c r="F10" s="136" t="s">
        <v>97</v>
      </c>
      <c r="G10" s="137" t="s">
        <v>98</v>
      </c>
    </row>
    <row r="11" spans="1:8" x14ac:dyDescent="0.25">
      <c r="A11" s="126"/>
      <c r="B11" s="138"/>
      <c r="C11" s="139"/>
      <c r="D11" s="140"/>
      <c r="E11" s="141"/>
      <c r="F11" s="12"/>
      <c r="G11" s="142"/>
    </row>
    <row r="12" spans="1:8" x14ac:dyDescent="0.25">
      <c r="A12" s="126" t="s">
        <v>99</v>
      </c>
      <c r="B12" s="138"/>
      <c r="C12" s="138"/>
      <c r="D12" s="143"/>
      <c r="E12" s="144"/>
      <c r="F12" s="145" t="str">
        <f>IF(E12=0," ", (E12-D12))</f>
        <v xml:space="preserve"> </v>
      </c>
      <c r="G12" s="142" t="str">
        <f>IF(B12=0," ",(E12/B12))</f>
        <v xml:space="preserve"> </v>
      </c>
    </row>
    <row r="13" spans="1:8" x14ac:dyDescent="0.25">
      <c r="A13" s="126" t="s">
        <v>100</v>
      </c>
      <c r="B13" s="138"/>
      <c r="C13" s="138"/>
      <c r="D13" s="143"/>
      <c r="E13" s="144"/>
      <c r="F13" s="145"/>
      <c r="G13" s="142"/>
    </row>
    <row r="14" spans="1:8" x14ac:dyDescent="0.25">
      <c r="A14" s="126"/>
      <c r="B14" s="138"/>
      <c r="C14" s="138"/>
      <c r="D14" s="143"/>
      <c r="E14" s="144"/>
      <c r="F14" s="145"/>
      <c r="G14" s="142"/>
    </row>
    <row r="15" spans="1:8" x14ac:dyDescent="0.25">
      <c r="A15" s="126" t="s">
        <v>101</v>
      </c>
      <c r="B15" s="138"/>
      <c r="C15" s="138"/>
      <c r="D15" s="143"/>
      <c r="E15" s="144"/>
      <c r="F15" s="145"/>
      <c r="G15" s="142"/>
    </row>
    <row r="16" spans="1:8" x14ac:dyDescent="0.25">
      <c r="A16" s="126" t="s">
        <v>102</v>
      </c>
      <c r="B16" s="138"/>
      <c r="C16" s="138"/>
      <c r="D16" s="143"/>
      <c r="E16" s="144"/>
      <c r="F16" s="145" t="str">
        <f>IF(E16=0," ", (E16-D16))</f>
        <v xml:space="preserve"> </v>
      </c>
      <c r="G16" s="142" t="str">
        <f>IF(B16=0," ",(E16/B16))</f>
        <v xml:space="preserve"> </v>
      </c>
    </row>
    <row r="17" spans="1:7" x14ac:dyDescent="0.25">
      <c r="A17" s="126" t="s">
        <v>103</v>
      </c>
      <c r="B17" s="138"/>
      <c r="C17" s="138"/>
      <c r="D17" s="143"/>
      <c r="E17" s="144"/>
      <c r="F17" s="145"/>
      <c r="G17" s="142"/>
    </row>
    <row r="18" spans="1:7" x14ac:dyDescent="0.25">
      <c r="A18" s="126"/>
      <c r="B18" s="138"/>
      <c r="C18" s="138"/>
      <c r="D18" s="143"/>
      <c r="E18" s="144"/>
      <c r="F18" s="145"/>
      <c r="G18" s="142"/>
    </row>
    <row r="19" spans="1:7" x14ac:dyDescent="0.25">
      <c r="A19" s="126" t="s">
        <v>104</v>
      </c>
      <c r="B19" s="138"/>
      <c r="C19" s="138"/>
      <c r="D19" s="143"/>
      <c r="E19" s="144"/>
      <c r="F19" s="145"/>
      <c r="G19" s="142"/>
    </row>
    <row r="20" spans="1:7" x14ac:dyDescent="0.25">
      <c r="A20" s="126" t="s">
        <v>105</v>
      </c>
      <c r="B20" s="138"/>
      <c r="C20" s="138"/>
      <c r="D20" s="143"/>
      <c r="E20" s="144"/>
      <c r="F20" s="145" t="str">
        <f>IF(E20=0," ", (E20-D20))</f>
        <v xml:space="preserve"> </v>
      </c>
      <c r="G20" s="142" t="str">
        <f>IF(B20=0," ",(E20/B20))</f>
        <v xml:space="preserve"> </v>
      </c>
    </row>
    <row r="21" spans="1:7" x14ac:dyDescent="0.25">
      <c r="A21" s="126" t="s">
        <v>106</v>
      </c>
      <c r="B21" s="138"/>
      <c r="C21" s="138"/>
      <c r="D21" s="143"/>
      <c r="E21" s="144"/>
      <c r="F21" s="145"/>
      <c r="G21" s="142"/>
    </row>
    <row r="22" spans="1:7" x14ac:dyDescent="0.25">
      <c r="A22" s="126"/>
      <c r="B22" s="138"/>
      <c r="C22" s="138"/>
      <c r="D22" s="143"/>
      <c r="E22" s="144"/>
      <c r="F22" s="145"/>
      <c r="G22" s="142"/>
    </row>
    <row r="23" spans="1:7" x14ac:dyDescent="0.25">
      <c r="A23" s="126" t="s">
        <v>107</v>
      </c>
      <c r="B23" s="138"/>
      <c r="C23" s="138"/>
      <c r="D23" s="143"/>
      <c r="E23" s="144"/>
      <c r="F23" s="145"/>
      <c r="G23" s="142"/>
    </row>
    <row r="24" spans="1:7" x14ac:dyDescent="0.25">
      <c r="A24" s="126" t="s">
        <v>108</v>
      </c>
      <c r="B24" s="138"/>
      <c r="C24" s="138"/>
      <c r="D24" s="143"/>
      <c r="E24" s="144"/>
      <c r="F24" s="145" t="str">
        <f>IF(E24=0," ", (E24-D24))</f>
        <v xml:space="preserve"> </v>
      </c>
      <c r="G24" s="142" t="str">
        <f>IF(B24=0," ",(E24/B24))</f>
        <v xml:space="preserve"> </v>
      </c>
    </row>
    <row r="25" spans="1:7" x14ac:dyDescent="0.25">
      <c r="A25" s="146"/>
      <c r="B25" s="138"/>
      <c r="C25" s="138"/>
      <c r="D25" s="143"/>
      <c r="E25" s="144"/>
      <c r="F25" s="145"/>
      <c r="G25" s="142"/>
    </row>
    <row r="26" spans="1:7" x14ac:dyDescent="0.25">
      <c r="A26" s="146" t="s">
        <v>109</v>
      </c>
      <c r="B26" s="138"/>
      <c r="C26" s="138"/>
      <c r="D26" s="143"/>
      <c r="E26" s="144"/>
      <c r="F26" s="145"/>
      <c r="G26" s="142"/>
    </row>
    <row r="27" spans="1:7" x14ac:dyDescent="0.25">
      <c r="A27" s="126" t="s">
        <v>110</v>
      </c>
      <c r="B27" s="138"/>
      <c r="C27" s="138"/>
      <c r="D27" s="143"/>
      <c r="E27" s="144"/>
      <c r="F27" s="145" t="str">
        <f>IF(E27=0," ", (E27-D27))</f>
        <v xml:space="preserve"> </v>
      </c>
      <c r="G27" s="142" t="str">
        <f>IF(B27=0," ",(E27/B27))</f>
        <v xml:space="preserve"> </v>
      </c>
    </row>
    <row r="28" spans="1:7" x14ac:dyDescent="0.25">
      <c r="A28" s="146" t="s">
        <v>111</v>
      </c>
      <c r="B28" s="138"/>
      <c r="C28" s="138" t="s">
        <v>112</v>
      </c>
      <c r="D28" s="143"/>
      <c r="E28" s="144"/>
      <c r="F28" s="145"/>
      <c r="G28" s="142"/>
    </row>
    <row r="29" spans="1:7" x14ac:dyDescent="0.25">
      <c r="A29" s="126"/>
      <c r="B29" s="138"/>
      <c r="C29" s="138"/>
      <c r="D29" s="143"/>
      <c r="E29" s="144"/>
      <c r="F29" s="145" t="str">
        <f>IF(E29=0," ", (E29-D29))</f>
        <v xml:space="preserve"> </v>
      </c>
      <c r="G29" s="142" t="str">
        <f>IF(B29=0," ",(E29/B29))</f>
        <v xml:space="preserve"> </v>
      </c>
    </row>
    <row r="30" spans="1:7" x14ac:dyDescent="0.25">
      <c r="A30" s="146" t="s">
        <v>113</v>
      </c>
      <c r="B30" s="138"/>
      <c r="C30" s="138"/>
      <c r="D30" s="143"/>
      <c r="E30" s="144"/>
      <c r="F30" s="145"/>
      <c r="G30" s="142"/>
    </row>
    <row r="31" spans="1:7" x14ac:dyDescent="0.25">
      <c r="A31" s="146" t="s">
        <v>114</v>
      </c>
      <c r="B31" s="138"/>
      <c r="C31" s="138"/>
      <c r="D31" s="143"/>
      <c r="E31" s="144"/>
      <c r="F31" s="145"/>
      <c r="G31" s="142"/>
    </row>
    <row r="32" spans="1:7" x14ac:dyDescent="0.25">
      <c r="A32" s="126"/>
      <c r="B32" s="138"/>
      <c r="C32" s="138"/>
      <c r="D32" s="143"/>
      <c r="E32" s="144"/>
      <c r="F32" s="145" t="str">
        <f>IF(E32=0," ", (E32-D32))</f>
        <v xml:space="preserve"> </v>
      </c>
      <c r="G32" s="142" t="str">
        <f>IF(B32=0," ",(E32/B32))</f>
        <v xml:space="preserve"> </v>
      </c>
    </row>
    <row r="33" spans="1:8" x14ac:dyDescent="0.25">
      <c r="A33" s="126" t="s">
        <v>115</v>
      </c>
      <c r="B33" s="138"/>
      <c r="C33" s="138"/>
      <c r="D33" s="143"/>
      <c r="E33" s="144"/>
      <c r="F33" s="145"/>
      <c r="G33" s="142"/>
    </row>
    <row r="34" spans="1:8" x14ac:dyDescent="0.25">
      <c r="A34" s="126" t="s">
        <v>116</v>
      </c>
      <c r="B34" s="138"/>
      <c r="C34" s="138"/>
      <c r="D34" s="143"/>
      <c r="E34" s="144"/>
      <c r="F34" s="145" t="str">
        <f t="shared" ref="F34:F39" si="0">IF(E34=0," ", (E34-D34))</f>
        <v xml:space="preserve"> </v>
      </c>
      <c r="G34" s="142" t="str">
        <f t="shared" ref="G34:G39" si="1">IF(B34=0," ",(E34/B34))</f>
        <v xml:space="preserve"> </v>
      </c>
    </row>
    <row r="35" spans="1:8" x14ac:dyDescent="0.25">
      <c r="A35" s="126"/>
      <c r="B35" s="138"/>
      <c r="C35" s="138"/>
      <c r="D35" s="143"/>
      <c r="E35" s="144"/>
      <c r="F35" s="145" t="str">
        <f t="shared" si="0"/>
        <v xml:space="preserve"> </v>
      </c>
      <c r="G35" s="142" t="str">
        <f t="shared" si="1"/>
        <v xml:space="preserve"> </v>
      </c>
    </row>
    <row r="36" spans="1:8" x14ac:dyDescent="0.25">
      <c r="A36" s="126"/>
      <c r="B36" s="138"/>
      <c r="C36" s="138"/>
      <c r="D36" s="143"/>
      <c r="E36" s="144"/>
      <c r="F36" s="145" t="str">
        <f t="shared" si="0"/>
        <v xml:space="preserve"> </v>
      </c>
      <c r="G36" s="142" t="str">
        <f t="shared" si="1"/>
        <v xml:space="preserve"> </v>
      </c>
    </row>
    <row r="37" spans="1:8" x14ac:dyDescent="0.25">
      <c r="A37" s="126"/>
      <c r="B37" s="138"/>
      <c r="C37" s="138"/>
      <c r="D37" s="143"/>
      <c r="E37" s="144"/>
      <c r="F37" s="145" t="str">
        <f t="shared" si="0"/>
        <v xml:space="preserve"> </v>
      </c>
      <c r="G37" s="142" t="str">
        <f t="shared" si="1"/>
        <v xml:space="preserve"> </v>
      </c>
    </row>
    <row r="38" spans="1:8" x14ac:dyDescent="0.25">
      <c r="A38" s="126"/>
      <c r="B38" s="138"/>
      <c r="C38" s="138"/>
      <c r="D38" s="143"/>
      <c r="E38" s="144"/>
      <c r="F38" s="145" t="str">
        <f t="shared" si="0"/>
        <v xml:space="preserve"> </v>
      </c>
      <c r="G38" s="142" t="str">
        <f t="shared" si="1"/>
        <v xml:space="preserve"> </v>
      </c>
    </row>
    <row r="39" spans="1:8" ht="13.8" thickBot="1" x14ac:dyDescent="0.3">
      <c r="A39" s="131"/>
      <c r="B39" s="147"/>
      <c r="C39" s="147"/>
      <c r="D39" s="148"/>
      <c r="E39" s="149"/>
      <c r="F39" s="145" t="str">
        <f t="shared" si="0"/>
        <v xml:space="preserve"> </v>
      </c>
      <c r="G39" s="142" t="str">
        <f t="shared" si="1"/>
        <v xml:space="preserve"> </v>
      </c>
    </row>
    <row r="40" spans="1:8" ht="13.8" thickBot="1" x14ac:dyDescent="0.3">
      <c r="A40" s="150" t="s">
        <v>117</v>
      </c>
      <c r="B40" s="151" t="str">
        <f>IF(B12=0," ",SUM(B12,B16,B20,B24,B27,B29,B32,#REF!,#REF!,#REF!,#REF!))</f>
        <v xml:space="preserve"> </v>
      </c>
      <c r="C40" s="151" t="str">
        <f>IF(C12=0," ",SUM(C12,C16,C20,C24,C27,C29,C32,#REF!,#REF!,#REF!,#REF!))</f>
        <v xml:space="preserve"> </v>
      </c>
      <c r="D40" s="151" t="str">
        <f>IF(D12=0," ",SUM(D12,D16,D20,D24,D27,D29,D32,#REF!,#REF!,#REF!,#REF!))</f>
        <v xml:space="preserve"> </v>
      </c>
      <c r="E40" s="151" t="str">
        <f>IF(E12=0," ",SUM(E12,E16,E20,E24,E27,E29,E32,#REF!,#REF!,#REF!,#REF!))</f>
        <v xml:space="preserve"> </v>
      </c>
      <c r="F40" s="152"/>
      <c r="G40" s="151"/>
    </row>
    <row r="41" spans="1:8" x14ac:dyDescent="0.25">
      <c r="A41" s="15" t="s">
        <v>118</v>
      </c>
      <c r="B41" s="15"/>
      <c r="C41" s="15"/>
      <c r="D41" s="15"/>
      <c r="E41" s="15"/>
      <c r="F41" s="15"/>
      <c r="G41" s="15"/>
      <c r="H41" s="15"/>
    </row>
    <row r="42" spans="1:8" x14ac:dyDescent="0.25">
      <c r="E42" s="15"/>
    </row>
    <row r="43" spans="1:8" x14ac:dyDescent="0.25">
      <c r="A43" s="153"/>
      <c r="B43" s="154"/>
      <c r="C43" s="15"/>
      <c r="D43" s="15"/>
    </row>
    <row r="47" spans="1:8" x14ac:dyDescent="0.25">
      <c r="A47" s="155" t="s">
        <v>119</v>
      </c>
      <c r="B47" s="15"/>
      <c r="C47" s="155" t="s">
        <v>120</v>
      </c>
      <c r="D47" s="15"/>
      <c r="E47" s="155" t="s">
        <v>51</v>
      </c>
      <c r="F47" s="155" t="s">
        <v>121</v>
      </c>
    </row>
  </sheetData>
  <phoneticPr fontId="3" type="noConversion"/>
  <pageMargins left="0.52" right="0.28999999999999998" top="0.984251969" bottom="0.984251969" header="0.47" footer="0.4921259845"/>
  <pageSetup paperSize="9" orientation="portrait" horizontalDpi="300" verticalDpi="300" r:id="rId1"/>
  <headerFooter alignWithMargins="0">
    <oddHeader xml:space="preserve">&amp;C
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5" sqref="F5"/>
    </sheetView>
  </sheetViews>
  <sheetFormatPr defaultColWidth="9.109375" defaultRowHeight="13.2" x14ac:dyDescent="0.25"/>
  <cols>
    <col min="1" max="1" width="4.88671875" style="105" customWidth="1"/>
    <col min="2" max="2" width="49.5546875" style="105" customWidth="1"/>
    <col min="3" max="3" width="3.6640625" style="105" customWidth="1"/>
    <col min="4" max="4" width="13.109375" style="105" customWidth="1"/>
    <col min="5" max="5" width="12.6640625" style="105" customWidth="1"/>
    <col min="6" max="16384" width="9.109375" style="105"/>
  </cols>
  <sheetData>
    <row r="1" spans="1:6" x14ac:dyDescent="0.25">
      <c r="A1" s="26"/>
      <c r="B1" s="26"/>
      <c r="C1" s="26"/>
      <c r="D1" s="26"/>
      <c r="E1" s="26"/>
      <c r="F1" s="27"/>
    </row>
    <row r="2" spans="1:6" ht="15.6" x14ac:dyDescent="0.3">
      <c r="A2" s="26"/>
      <c r="B2" s="29" t="s">
        <v>25</v>
      </c>
      <c r="C2" s="26"/>
      <c r="D2" s="26"/>
      <c r="E2" s="26"/>
      <c r="F2" s="26"/>
    </row>
    <row r="3" spans="1:6" ht="15.6" x14ac:dyDescent="0.3">
      <c r="A3" s="26"/>
      <c r="B3" s="30" t="s">
        <v>67</v>
      </c>
      <c r="C3" s="29"/>
      <c r="D3" s="26"/>
      <c r="E3" s="26"/>
      <c r="F3" s="26"/>
    </row>
    <row r="4" spans="1:6" ht="15" x14ac:dyDescent="0.25">
      <c r="A4" s="31" t="s">
        <v>125</v>
      </c>
      <c r="B4" s="32"/>
      <c r="C4" s="32"/>
      <c r="D4" s="26"/>
      <c r="E4" s="26"/>
      <c r="F4" s="33"/>
    </row>
    <row r="5" spans="1:6" ht="24.75" customHeight="1" thickBot="1" x14ac:dyDescent="0.35">
      <c r="A5" s="106" t="s">
        <v>68</v>
      </c>
      <c r="B5" s="34"/>
      <c r="C5" s="34"/>
      <c r="D5" s="26"/>
      <c r="E5" s="26"/>
      <c r="F5" s="35" t="s">
        <v>124</v>
      </c>
    </row>
    <row r="6" spans="1:6" x14ac:dyDescent="0.25">
      <c r="A6" s="107" t="s">
        <v>27</v>
      </c>
      <c r="B6" s="108"/>
      <c r="C6" s="108"/>
      <c r="D6" s="39"/>
      <c r="E6" s="39"/>
      <c r="F6" s="40" t="s">
        <v>28</v>
      </c>
    </row>
    <row r="7" spans="1:6" x14ac:dyDescent="0.25">
      <c r="A7" s="109" t="s">
        <v>29</v>
      </c>
      <c r="B7" s="42" t="s">
        <v>30</v>
      </c>
      <c r="C7" s="110"/>
      <c r="D7" s="45" t="s">
        <v>2</v>
      </c>
      <c r="E7" s="45" t="s">
        <v>3</v>
      </c>
      <c r="F7" s="46" t="s">
        <v>31</v>
      </c>
    </row>
    <row r="8" spans="1:6" ht="13.8" thickBot="1" x14ac:dyDescent="0.3">
      <c r="A8" s="111"/>
      <c r="B8" s="112"/>
      <c r="C8" s="112"/>
      <c r="D8" s="51">
        <v>1</v>
      </c>
      <c r="E8" s="51">
        <v>2</v>
      </c>
      <c r="F8" s="52" t="s">
        <v>53</v>
      </c>
    </row>
    <row r="9" spans="1:6" ht="18.899999999999999" customHeight="1" x14ac:dyDescent="0.25">
      <c r="A9" s="53">
        <v>1</v>
      </c>
      <c r="B9" s="54" t="s">
        <v>32</v>
      </c>
      <c r="C9" s="55"/>
      <c r="D9" s="56"/>
      <c r="E9" s="57"/>
      <c r="F9" s="58" t="str">
        <f>IF(D9=0," ",(E9/D9))</f>
        <v xml:space="preserve"> </v>
      </c>
    </row>
    <row r="10" spans="1:6" ht="18.899999999999999" customHeight="1" x14ac:dyDescent="0.25">
      <c r="A10" s="59">
        <v>2</v>
      </c>
      <c r="B10" s="60" t="s">
        <v>80</v>
      </c>
      <c r="C10" s="61"/>
      <c r="D10" s="62"/>
      <c r="E10" s="63"/>
      <c r="F10" s="64" t="str">
        <f>IF(D10=0," ",(E10/D10))</f>
        <v xml:space="preserve"> </v>
      </c>
    </row>
    <row r="11" spans="1:6" ht="18.899999999999999" customHeight="1" x14ac:dyDescent="0.25">
      <c r="A11" s="59">
        <v>3</v>
      </c>
      <c r="B11" s="60" t="s">
        <v>69</v>
      </c>
      <c r="C11" s="61"/>
      <c r="D11" s="62"/>
      <c r="E11" s="63"/>
      <c r="F11" s="64"/>
    </row>
    <row r="12" spans="1:6" ht="18.899999999999999" customHeight="1" x14ac:dyDescent="0.25">
      <c r="A12" s="59">
        <v>4</v>
      </c>
      <c r="B12" s="60" t="s">
        <v>81</v>
      </c>
      <c r="C12" s="61"/>
      <c r="D12" s="62"/>
      <c r="E12" s="63"/>
      <c r="F12" s="64"/>
    </row>
    <row r="13" spans="1:6" ht="18.899999999999999" customHeight="1" x14ac:dyDescent="0.25">
      <c r="A13" s="59">
        <v>5</v>
      </c>
      <c r="B13" s="60" t="s">
        <v>70</v>
      </c>
      <c r="C13" s="61"/>
      <c r="D13" s="62"/>
      <c r="E13" s="63"/>
      <c r="F13" s="64"/>
    </row>
    <row r="14" spans="1:6" ht="18.899999999999999" customHeight="1" x14ac:dyDescent="0.25">
      <c r="A14" s="59">
        <v>6</v>
      </c>
      <c r="B14" s="60" t="s">
        <v>82</v>
      </c>
      <c r="C14" s="61"/>
      <c r="D14" s="62"/>
      <c r="E14" s="63"/>
      <c r="F14" s="64"/>
    </row>
    <row r="15" spans="1:6" ht="18.899999999999999" customHeight="1" x14ac:dyDescent="0.25">
      <c r="A15" s="59">
        <v>7</v>
      </c>
      <c r="B15" s="66" t="s">
        <v>71</v>
      </c>
      <c r="C15" s="61"/>
      <c r="D15" s="62"/>
      <c r="E15" s="63"/>
      <c r="F15" s="64" t="str">
        <f>IF(D15=0," ",(E15/D15))</f>
        <v xml:space="preserve"> </v>
      </c>
    </row>
    <row r="16" spans="1:6" ht="18.899999999999999" customHeight="1" x14ac:dyDescent="0.25">
      <c r="A16" s="59">
        <v>8</v>
      </c>
      <c r="B16" s="60" t="s">
        <v>72</v>
      </c>
      <c r="C16" s="61"/>
      <c r="D16" s="62"/>
      <c r="E16" s="63"/>
      <c r="F16" s="64"/>
    </row>
    <row r="17" spans="1:6" ht="18.899999999999999" customHeight="1" x14ac:dyDescent="0.25">
      <c r="A17" s="59">
        <v>9</v>
      </c>
      <c r="B17" s="60" t="s">
        <v>73</v>
      </c>
      <c r="C17" s="61"/>
      <c r="D17" s="62"/>
      <c r="E17" s="63"/>
      <c r="F17" s="64"/>
    </row>
    <row r="18" spans="1:6" ht="18.899999999999999" customHeight="1" x14ac:dyDescent="0.25">
      <c r="A18" s="82">
        <v>10</v>
      </c>
      <c r="B18" s="67" t="s">
        <v>74</v>
      </c>
      <c r="C18" s="61"/>
      <c r="D18" s="62"/>
      <c r="E18" s="63"/>
      <c r="F18" s="64" t="str">
        <f t="shared" ref="F18:F23" si="0">IF(D18=0," ",(E18/D18))</f>
        <v xml:space="preserve"> </v>
      </c>
    </row>
    <row r="19" spans="1:6" ht="18.899999999999999" customHeight="1" thickBot="1" x14ac:dyDescent="0.3">
      <c r="A19" s="113">
        <v>11</v>
      </c>
      <c r="B19" s="72" t="s">
        <v>75</v>
      </c>
      <c r="C19" s="73" t="s">
        <v>37</v>
      </c>
      <c r="D19" s="114"/>
      <c r="E19" s="115"/>
      <c r="F19" s="76" t="str">
        <f t="shared" si="0"/>
        <v xml:space="preserve"> </v>
      </c>
    </row>
    <row r="20" spans="1:6" ht="18.899999999999999" customHeight="1" x14ac:dyDescent="0.25">
      <c r="A20" s="53">
        <v>12</v>
      </c>
      <c r="B20" s="67" t="s">
        <v>57</v>
      </c>
      <c r="C20" s="79" t="s">
        <v>37</v>
      </c>
      <c r="D20" s="80"/>
      <c r="E20" s="81"/>
      <c r="F20" s="58" t="str">
        <f t="shared" si="0"/>
        <v xml:space="preserve"> </v>
      </c>
    </row>
    <row r="21" spans="1:6" ht="18.899999999999999" customHeight="1" x14ac:dyDescent="0.25">
      <c r="A21" s="82">
        <v>13</v>
      </c>
      <c r="B21" s="83" t="s">
        <v>40</v>
      </c>
      <c r="C21" s="79" t="s">
        <v>37</v>
      </c>
      <c r="D21" s="80"/>
      <c r="E21" s="81"/>
      <c r="F21" s="58" t="str">
        <f t="shared" si="0"/>
        <v xml:space="preserve"> </v>
      </c>
    </row>
    <row r="22" spans="1:6" ht="18.899999999999999" customHeight="1" x14ac:dyDescent="0.25">
      <c r="A22" s="82">
        <v>14</v>
      </c>
      <c r="B22" s="83" t="s">
        <v>41</v>
      </c>
      <c r="C22" s="79" t="s">
        <v>37</v>
      </c>
      <c r="D22" s="80"/>
      <c r="E22" s="81"/>
      <c r="F22" s="58" t="str">
        <f t="shared" si="0"/>
        <v xml:space="preserve"> </v>
      </c>
    </row>
    <row r="23" spans="1:6" ht="18.899999999999999" customHeight="1" x14ac:dyDescent="0.25">
      <c r="A23" s="82">
        <v>15</v>
      </c>
      <c r="B23" s="67" t="s">
        <v>58</v>
      </c>
      <c r="C23" s="79" t="s">
        <v>37</v>
      </c>
      <c r="D23" s="80"/>
      <c r="E23" s="81"/>
      <c r="F23" s="58" t="str">
        <f t="shared" si="0"/>
        <v xml:space="preserve"> </v>
      </c>
    </row>
    <row r="24" spans="1:6" ht="18.899999999999999" customHeight="1" x14ac:dyDescent="0.25">
      <c r="A24" s="82">
        <v>16</v>
      </c>
      <c r="B24" s="67" t="s">
        <v>42</v>
      </c>
      <c r="C24" s="79" t="s">
        <v>37</v>
      </c>
      <c r="D24" s="80"/>
      <c r="E24" s="81"/>
      <c r="F24" s="58"/>
    </row>
    <row r="25" spans="1:6" ht="18.899999999999999" customHeight="1" x14ac:dyDescent="0.25">
      <c r="A25" s="82">
        <v>17</v>
      </c>
      <c r="B25" s="67" t="s">
        <v>83</v>
      </c>
      <c r="C25" s="79" t="s">
        <v>37</v>
      </c>
      <c r="D25" s="80"/>
      <c r="E25" s="81"/>
      <c r="F25" s="58"/>
    </row>
    <row r="26" spans="1:6" ht="18.899999999999999" customHeight="1" x14ac:dyDescent="0.25">
      <c r="A26" s="82">
        <v>18</v>
      </c>
      <c r="B26" s="67" t="s">
        <v>84</v>
      </c>
      <c r="C26" s="79" t="s">
        <v>37</v>
      </c>
      <c r="D26" s="80"/>
      <c r="E26" s="81"/>
      <c r="F26" s="58" t="str">
        <f t="shared" ref="F26:F32" si="1">IF(D26=0," ",(E26/D26))</f>
        <v xml:space="preserve"> </v>
      </c>
    </row>
    <row r="27" spans="1:6" ht="18" customHeight="1" x14ac:dyDescent="0.25">
      <c r="A27" s="82">
        <v>19</v>
      </c>
      <c r="B27" s="83" t="s">
        <v>43</v>
      </c>
      <c r="C27" s="79" t="s">
        <v>37</v>
      </c>
      <c r="D27" s="69"/>
      <c r="E27" s="70"/>
      <c r="F27" s="64" t="str">
        <f t="shared" si="1"/>
        <v xml:space="preserve"> </v>
      </c>
    </row>
    <row r="28" spans="1:6" ht="18" customHeight="1" x14ac:dyDescent="0.25">
      <c r="A28" s="82">
        <v>20</v>
      </c>
      <c r="B28" s="83" t="s">
        <v>41</v>
      </c>
      <c r="C28" s="79" t="s">
        <v>37</v>
      </c>
      <c r="D28" s="69"/>
      <c r="E28" s="70"/>
      <c r="F28" s="64" t="str">
        <f t="shared" si="1"/>
        <v xml:space="preserve"> </v>
      </c>
    </row>
    <row r="29" spans="1:6" ht="18" customHeight="1" x14ac:dyDescent="0.25">
      <c r="A29" s="82">
        <v>21</v>
      </c>
      <c r="B29" s="83" t="s">
        <v>44</v>
      </c>
      <c r="C29" s="79" t="s">
        <v>37</v>
      </c>
      <c r="D29" s="56"/>
      <c r="E29" s="57"/>
      <c r="F29" s="58" t="str">
        <f t="shared" si="1"/>
        <v xml:space="preserve"> </v>
      </c>
    </row>
    <row r="30" spans="1:6" ht="18" customHeight="1" x14ac:dyDescent="0.25">
      <c r="A30" s="82">
        <v>22</v>
      </c>
      <c r="B30" s="84" t="s">
        <v>61</v>
      </c>
      <c r="C30" s="79" t="s">
        <v>37</v>
      </c>
      <c r="D30" s="85"/>
      <c r="E30" s="86"/>
      <c r="F30" s="64" t="str">
        <f t="shared" si="1"/>
        <v xml:space="preserve"> </v>
      </c>
    </row>
    <row r="31" spans="1:6" ht="18" customHeight="1" x14ac:dyDescent="0.25">
      <c r="A31" s="82">
        <v>23</v>
      </c>
      <c r="B31" s="84" t="s">
        <v>62</v>
      </c>
      <c r="C31" s="79" t="s">
        <v>37</v>
      </c>
      <c r="D31" s="85"/>
      <c r="E31" s="86"/>
      <c r="F31" s="64" t="str">
        <f t="shared" si="1"/>
        <v xml:space="preserve"> </v>
      </c>
    </row>
    <row r="32" spans="1:6" ht="18" customHeight="1" thickBot="1" x14ac:dyDescent="0.3">
      <c r="A32" s="71">
        <v>24</v>
      </c>
      <c r="B32" s="87" t="s">
        <v>64</v>
      </c>
      <c r="C32" s="88" t="s">
        <v>37</v>
      </c>
      <c r="D32" s="114"/>
      <c r="E32" s="115"/>
      <c r="F32" s="76" t="str">
        <f t="shared" si="1"/>
        <v xml:space="preserve"> </v>
      </c>
    </row>
    <row r="35" spans="1:2" x14ac:dyDescent="0.25">
      <c r="A35" s="92" t="s">
        <v>46</v>
      </c>
    </row>
    <row r="36" spans="1:2" x14ac:dyDescent="0.25">
      <c r="A36" s="116" t="s">
        <v>76</v>
      </c>
      <c r="B36" s="117"/>
    </row>
    <row r="37" spans="1:2" x14ac:dyDescent="0.25">
      <c r="A37" s="116" t="s">
        <v>77</v>
      </c>
      <c r="B37" s="117"/>
    </row>
    <row r="38" spans="1:2" x14ac:dyDescent="0.25">
      <c r="A38" s="117" t="s">
        <v>78</v>
      </c>
      <c r="B38" s="117"/>
    </row>
    <row r="39" spans="1:2" x14ac:dyDescent="0.25">
      <c r="A39" s="117"/>
      <c r="B39" s="117" t="s">
        <v>79</v>
      </c>
    </row>
    <row r="40" spans="1:2" ht="14.4" x14ac:dyDescent="0.25">
      <c r="A40" s="99" t="s">
        <v>85</v>
      </c>
      <c r="B40" s="117"/>
    </row>
    <row r="43" spans="1:2" x14ac:dyDescent="0.25">
      <c r="A43" s="102" t="s">
        <v>50</v>
      </c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F5" sqref="F5"/>
    </sheetView>
  </sheetViews>
  <sheetFormatPr defaultColWidth="9.109375" defaultRowHeight="13.2" x14ac:dyDescent="0.25"/>
  <cols>
    <col min="1" max="1" width="5.44140625" style="28" customWidth="1"/>
    <col min="2" max="2" width="45" style="28" customWidth="1"/>
    <col min="3" max="3" width="3.5546875" style="28" customWidth="1"/>
    <col min="4" max="4" width="12.88671875" style="28" customWidth="1"/>
    <col min="5" max="5" width="12.33203125" style="28" customWidth="1"/>
    <col min="6" max="6" width="9.6640625" style="28" customWidth="1"/>
    <col min="7" max="16384" width="9.109375" style="28"/>
  </cols>
  <sheetData>
    <row r="1" spans="1:6" x14ac:dyDescent="0.25">
      <c r="A1" s="26"/>
      <c r="B1" s="26"/>
      <c r="C1" s="26"/>
      <c r="D1" s="26"/>
      <c r="E1" s="26"/>
      <c r="F1" s="27"/>
    </row>
    <row r="2" spans="1:6" ht="15.6" x14ac:dyDescent="0.3">
      <c r="A2" s="26"/>
      <c r="B2" s="29" t="s">
        <v>25</v>
      </c>
      <c r="C2" s="26"/>
      <c r="D2" s="26"/>
      <c r="E2" s="26"/>
      <c r="F2" s="26"/>
    </row>
    <row r="3" spans="1:6" ht="15.6" x14ac:dyDescent="0.3">
      <c r="A3" s="26"/>
      <c r="B3" s="30" t="s">
        <v>26</v>
      </c>
      <c r="C3" s="29"/>
      <c r="D3" s="26"/>
      <c r="E3" s="26"/>
      <c r="F3" s="26"/>
    </row>
    <row r="4" spans="1:6" ht="15" x14ac:dyDescent="0.25">
      <c r="A4" s="31" t="s">
        <v>125</v>
      </c>
      <c r="B4" s="32"/>
      <c r="C4" s="32"/>
      <c r="D4" s="26"/>
      <c r="E4" s="26"/>
      <c r="F4" s="33"/>
    </row>
    <row r="5" spans="1:6" ht="16.2" thickBot="1" x14ac:dyDescent="0.35">
      <c r="A5"/>
      <c r="B5" s="34"/>
      <c r="C5" s="34"/>
      <c r="D5" s="26"/>
      <c r="E5" s="26"/>
      <c r="F5" s="35" t="s">
        <v>126</v>
      </c>
    </row>
    <row r="6" spans="1:6" x14ac:dyDescent="0.25">
      <c r="A6" s="36" t="s">
        <v>27</v>
      </c>
      <c r="B6" s="37"/>
      <c r="C6" s="38"/>
      <c r="D6" s="39"/>
      <c r="E6" s="39"/>
      <c r="F6" s="40" t="s">
        <v>28</v>
      </c>
    </row>
    <row r="7" spans="1:6" x14ac:dyDescent="0.25">
      <c r="A7" s="41" t="s">
        <v>29</v>
      </c>
      <c r="B7" s="42" t="s">
        <v>30</v>
      </c>
      <c r="C7" s="43"/>
      <c r="D7" s="44" t="s">
        <v>2</v>
      </c>
      <c r="E7" s="45" t="s">
        <v>3</v>
      </c>
      <c r="F7" s="46" t="s">
        <v>31</v>
      </c>
    </row>
    <row r="8" spans="1:6" ht="13.8" thickBot="1" x14ac:dyDescent="0.3">
      <c r="A8" s="47"/>
      <c r="B8" s="48"/>
      <c r="C8" s="49"/>
      <c r="D8" s="50">
        <v>1</v>
      </c>
      <c r="E8" s="51">
        <v>2</v>
      </c>
      <c r="F8" s="52" t="s">
        <v>53</v>
      </c>
    </row>
    <row r="9" spans="1:6" ht="17.100000000000001" customHeight="1" x14ac:dyDescent="0.25">
      <c r="A9" s="53">
        <v>1</v>
      </c>
      <c r="B9" s="54" t="s">
        <v>32</v>
      </c>
      <c r="C9" s="55"/>
      <c r="D9" s="56"/>
      <c r="E9" s="57"/>
      <c r="F9" s="58" t="str">
        <f>IF(D9=0," ",(E9/D9))</f>
        <v xml:space="preserve"> </v>
      </c>
    </row>
    <row r="10" spans="1:6" ht="17.100000000000001" customHeight="1" x14ac:dyDescent="0.25">
      <c r="A10" s="59">
        <v>2</v>
      </c>
      <c r="B10" s="60" t="s">
        <v>33</v>
      </c>
      <c r="C10" s="61"/>
      <c r="D10" s="62"/>
      <c r="E10" s="63"/>
      <c r="F10" s="64" t="str">
        <f t="shared" ref="F10:F22" si="0">IF(D10=0," ",(E10/D10))</f>
        <v xml:space="preserve"> </v>
      </c>
    </row>
    <row r="11" spans="1:6" ht="17.100000000000001" customHeight="1" x14ac:dyDescent="0.25">
      <c r="A11" s="59">
        <v>3</v>
      </c>
      <c r="B11" s="60" t="s">
        <v>54</v>
      </c>
      <c r="C11" s="61"/>
      <c r="D11" s="62"/>
      <c r="E11" s="63"/>
      <c r="F11" s="64" t="str">
        <f t="shared" si="0"/>
        <v xml:space="preserve"> </v>
      </c>
    </row>
    <row r="12" spans="1:6" ht="17.100000000000001" customHeight="1" x14ac:dyDescent="0.25">
      <c r="A12" s="59">
        <v>4</v>
      </c>
      <c r="B12" s="60" t="s">
        <v>34</v>
      </c>
      <c r="C12" s="61"/>
      <c r="D12" s="62"/>
      <c r="E12" s="63"/>
      <c r="F12" s="64" t="str">
        <f t="shared" si="0"/>
        <v xml:space="preserve"> </v>
      </c>
    </row>
    <row r="13" spans="1:6" ht="17.100000000000001" customHeight="1" x14ac:dyDescent="0.25">
      <c r="A13" s="59">
        <v>5</v>
      </c>
      <c r="B13" s="60" t="s">
        <v>35</v>
      </c>
      <c r="C13" s="61"/>
      <c r="D13" s="62"/>
      <c r="E13" s="63"/>
      <c r="F13" s="64" t="str">
        <f t="shared" si="0"/>
        <v xml:space="preserve"> </v>
      </c>
    </row>
    <row r="14" spans="1:6" ht="17.100000000000001" customHeight="1" x14ac:dyDescent="0.25">
      <c r="A14" s="65">
        <v>6</v>
      </c>
      <c r="B14" s="66" t="s">
        <v>55</v>
      </c>
      <c r="C14" s="61"/>
      <c r="D14" s="62"/>
      <c r="E14" s="63"/>
      <c r="F14" s="64" t="str">
        <f t="shared" si="0"/>
        <v xml:space="preserve"> </v>
      </c>
    </row>
    <row r="15" spans="1:6" ht="17.25" customHeight="1" x14ac:dyDescent="0.25">
      <c r="A15" s="65">
        <v>7</v>
      </c>
      <c r="B15" s="67" t="s">
        <v>56</v>
      </c>
      <c r="C15" s="61"/>
      <c r="D15" s="62"/>
      <c r="E15" s="63"/>
      <c r="F15" s="64" t="str">
        <f t="shared" si="0"/>
        <v xml:space="preserve"> </v>
      </c>
    </row>
    <row r="16" spans="1:6" ht="17.100000000000001" customHeight="1" x14ac:dyDescent="0.25">
      <c r="A16" s="59">
        <v>8</v>
      </c>
      <c r="B16" s="60" t="s">
        <v>36</v>
      </c>
      <c r="C16" s="68" t="s">
        <v>37</v>
      </c>
      <c r="D16" s="69"/>
      <c r="E16" s="70"/>
      <c r="F16" s="64" t="str">
        <f t="shared" si="0"/>
        <v xml:space="preserve"> </v>
      </c>
    </row>
    <row r="17" spans="1:6" ht="17.100000000000001" customHeight="1" thickBot="1" x14ac:dyDescent="0.3">
      <c r="A17" s="71">
        <v>9</v>
      </c>
      <c r="B17" s="72" t="s">
        <v>38</v>
      </c>
      <c r="C17" s="73" t="s">
        <v>37</v>
      </c>
      <c r="D17" s="74"/>
      <c r="E17" s="75"/>
      <c r="F17" s="76" t="str">
        <f t="shared" si="0"/>
        <v xml:space="preserve"> </v>
      </c>
    </row>
    <row r="18" spans="1:6" ht="17.100000000000001" customHeight="1" x14ac:dyDescent="0.25">
      <c r="A18" s="65">
        <v>10</v>
      </c>
      <c r="B18" s="66" t="s">
        <v>39</v>
      </c>
      <c r="C18" s="68" t="s">
        <v>37</v>
      </c>
      <c r="D18" s="77"/>
      <c r="E18" s="78"/>
      <c r="F18" s="58" t="str">
        <f t="shared" si="0"/>
        <v xml:space="preserve"> </v>
      </c>
    </row>
    <row r="19" spans="1:6" ht="17.100000000000001" customHeight="1" x14ac:dyDescent="0.25">
      <c r="A19" s="65">
        <v>11</v>
      </c>
      <c r="B19" s="67" t="s">
        <v>57</v>
      </c>
      <c r="C19" s="79" t="s">
        <v>37</v>
      </c>
      <c r="D19" s="80"/>
      <c r="E19" s="81"/>
      <c r="F19" s="58" t="str">
        <f t="shared" si="0"/>
        <v xml:space="preserve"> </v>
      </c>
    </row>
    <row r="20" spans="1:6" ht="17.100000000000001" customHeight="1" x14ac:dyDescent="0.25">
      <c r="A20" s="82">
        <v>12</v>
      </c>
      <c r="B20" s="83" t="s">
        <v>40</v>
      </c>
      <c r="C20" s="79" t="s">
        <v>37</v>
      </c>
      <c r="D20" s="80"/>
      <c r="E20" s="81"/>
      <c r="F20" s="58" t="str">
        <f t="shared" si="0"/>
        <v xml:space="preserve"> </v>
      </c>
    </row>
    <row r="21" spans="1:6" ht="17.100000000000001" customHeight="1" x14ac:dyDescent="0.25">
      <c r="A21" s="82">
        <v>13</v>
      </c>
      <c r="B21" s="83" t="s">
        <v>41</v>
      </c>
      <c r="C21" s="79" t="s">
        <v>37</v>
      </c>
      <c r="D21" s="80"/>
      <c r="E21" s="81"/>
      <c r="F21" s="58" t="str">
        <f t="shared" si="0"/>
        <v xml:space="preserve"> </v>
      </c>
    </row>
    <row r="22" spans="1:6" ht="17.100000000000001" customHeight="1" x14ac:dyDescent="0.25">
      <c r="A22" s="82">
        <v>14</v>
      </c>
      <c r="B22" s="67" t="s">
        <v>58</v>
      </c>
      <c r="C22" s="79" t="s">
        <v>37</v>
      </c>
      <c r="D22" s="80"/>
      <c r="E22" s="81"/>
      <c r="F22" s="58" t="str">
        <f t="shared" si="0"/>
        <v xml:space="preserve"> </v>
      </c>
    </row>
    <row r="23" spans="1:6" ht="17.100000000000001" customHeight="1" x14ac:dyDescent="0.25">
      <c r="A23" s="65">
        <v>15</v>
      </c>
      <c r="B23" s="67" t="s">
        <v>42</v>
      </c>
      <c r="C23" s="79" t="s">
        <v>37</v>
      </c>
      <c r="D23" s="80"/>
      <c r="E23" s="81"/>
      <c r="F23" s="58"/>
    </row>
    <row r="24" spans="1:6" ht="17.100000000000001" customHeight="1" x14ac:dyDescent="0.25">
      <c r="A24" s="82">
        <v>16</v>
      </c>
      <c r="B24" s="67" t="s">
        <v>59</v>
      </c>
      <c r="C24" s="79" t="s">
        <v>37</v>
      </c>
      <c r="D24" s="80"/>
      <c r="E24" s="81"/>
      <c r="F24" s="58"/>
    </row>
    <row r="25" spans="1:6" ht="17.100000000000001" customHeight="1" x14ac:dyDescent="0.25">
      <c r="A25" s="59">
        <v>17</v>
      </c>
      <c r="B25" s="67" t="s">
        <v>60</v>
      </c>
      <c r="C25" s="79" t="s">
        <v>37</v>
      </c>
      <c r="D25" s="80"/>
      <c r="E25" s="81"/>
      <c r="F25" s="58" t="str">
        <f t="shared" ref="F25:F33" si="1">IF(D25=0," ",(E25/D25))</f>
        <v xml:space="preserve"> </v>
      </c>
    </row>
    <row r="26" spans="1:6" ht="17.100000000000001" customHeight="1" x14ac:dyDescent="0.25">
      <c r="A26" s="59">
        <v>18</v>
      </c>
      <c r="B26" s="83" t="s">
        <v>43</v>
      </c>
      <c r="C26" s="79" t="s">
        <v>37</v>
      </c>
      <c r="D26" s="69"/>
      <c r="E26" s="70"/>
      <c r="F26" s="64" t="str">
        <f t="shared" si="1"/>
        <v xml:space="preserve"> </v>
      </c>
    </row>
    <row r="27" spans="1:6" ht="17.100000000000001" customHeight="1" x14ac:dyDescent="0.25">
      <c r="A27" s="82">
        <v>19</v>
      </c>
      <c r="B27" s="83" t="s">
        <v>41</v>
      </c>
      <c r="C27" s="79" t="s">
        <v>37</v>
      </c>
      <c r="D27" s="69"/>
      <c r="E27" s="70"/>
      <c r="F27" s="64" t="str">
        <f t="shared" si="1"/>
        <v xml:space="preserve"> </v>
      </c>
    </row>
    <row r="28" spans="1:6" ht="17.100000000000001" customHeight="1" x14ac:dyDescent="0.25">
      <c r="A28" s="82">
        <v>20</v>
      </c>
      <c r="B28" s="83" t="s">
        <v>44</v>
      </c>
      <c r="C28" s="79" t="s">
        <v>37</v>
      </c>
      <c r="D28" s="56"/>
      <c r="E28" s="57"/>
      <c r="F28" s="58" t="str">
        <f t="shared" si="1"/>
        <v xml:space="preserve"> </v>
      </c>
    </row>
    <row r="29" spans="1:6" ht="17.100000000000001" customHeight="1" x14ac:dyDescent="0.25">
      <c r="A29" s="59">
        <v>21</v>
      </c>
      <c r="B29" s="84" t="s">
        <v>61</v>
      </c>
      <c r="C29" s="79" t="s">
        <v>37</v>
      </c>
      <c r="D29" s="85"/>
      <c r="E29" s="86"/>
      <c r="F29" s="64" t="str">
        <f t="shared" si="1"/>
        <v xml:space="preserve"> </v>
      </c>
    </row>
    <row r="30" spans="1:6" ht="17.100000000000001" customHeight="1" x14ac:dyDescent="0.25">
      <c r="A30" s="59">
        <v>22</v>
      </c>
      <c r="B30" s="84" t="s">
        <v>62</v>
      </c>
      <c r="C30" s="79" t="s">
        <v>37</v>
      </c>
      <c r="D30" s="85"/>
      <c r="E30" s="86"/>
      <c r="F30" s="64" t="str">
        <f t="shared" si="1"/>
        <v xml:space="preserve"> </v>
      </c>
    </row>
    <row r="31" spans="1:6" ht="17.100000000000001" customHeight="1" x14ac:dyDescent="0.25">
      <c r="A31" s="59">
        <v>23</v>
      </c>
      <c r="B31" s="84" t="s">
        <v>63</v>
      </c>
      <c r="C31" s="79"/>
      <c r="D31" s="85"/>
      <c r="E31" s="86"/>
      <c r="F31" s="64"/>
    </row>
    <row r="32" spans="1:6" ht="17.100000000000001" customHeight="1" x14ac:dyDescent="0.25">
      <c r="A32" s="59">
        <v>24</v>
      </c>
      <c r="B32" s="84" t="s">
        <v>64</v>
      </c>
      <c r="C32" s="79" t="s">
        <v>37</v>
      </c>
      <c r="D32" s="85"/>
      <c r="E32" s="86"/>
      <c r="F32" s="64" t="str">
        <f t="shared" si="1"/>
        <v xml:space="preserve"> </v>
      </c>
    </row>
    <row r="33" spans="1:6" ht="17.100000000000001" customHeight="1" thickBot="1" x14ac:dyDescent="0.3">
      <c r="A33" s="71">
        <v>25</v>
      </c>
      <c r="B33" s="87" t="s">
        <v>45</v>
      </c>
      <c r="C33" s="88" t="s">
        <v>37</v>
      </c>
      <c r="D33" s="89"/>
      <c r="E33" s="90"/>
      <c r="F33" s="91" t="str">
        <f t="shared" si="1"/>
        <v xml:space="preserve"> </v>
      </c>
    </row>
    <row r="34" spans="1:6" ht="18" customHeight="1" x14ac:dyDescent="0.25">
      <c r="A34" s="92" t="s">
        <v>46</v>
      </c>
      <c r="B34" s="93"/>
      <c r="C34" s="94"/>
      <c r="D34" s="95"/>
      <c r="E34" s="95"/>
      <c r="F34" s="96"/>
    </row>
    <row r="35" spans="1:6" x14ac:dyDescent="0.25">
      <c r="A35" s="97" t="s">
        <v>47</v>
      </c>
      <c r="B35" s="98"/>
      <c r="C35" s="97"/>
      <c r="D35" s="26"/>
      <c r="E35" s="26"/>
      <c r="F35" s="26"/>
    </row>
    <row r="36" spans="1:6" ht="14.4" x14ac:dyDescent="0.25">
      <c r="A36" s="99" t="s">
        <v>65</v>
      </c>
      <c r="B36" s="98"/>
      <c r="C36" s="97"/>
      <c r="D36" s="26"/>
      <c r="E36" s="26"/>
      <c r="F36" s="26"/>
    </row>
    <row r="37" spans="1:6" ht="14.4" x14ac:dyDescent="0.25">
      <c r="A37" s="99" t="s">
        <v>66</v>
      </c>
      <c r="B37" s="100"/>
      <c r="C37" s="100"/>
    </row>
    <row r="38" spans="1:6" ht="15.6" x14ac:dyDescent="0.3">
      <c r="A38" s="97" t="s">
        <v>48</v>
      </c>
      <c r="B38" s="101"/>
      <c r="C38" s="101"/>
      <c r="D38" s="26"/>
      <c r="E38" s="26"/>
      <c r="F38" s="26"/>
    </row>
    <row r="39" spans="1:6" ht="15.6" x14ac:dyDescent="0.3">
      <c r="A39" s="97"/>
      <c r="B39" s="97" t="s">
        <v>49</v>
      </c>
      <c r="C39" s="101"/>
      <c r="D39" s="26"/>
      <c r="E39" s="26"/>
      <c r="F39" s="26"/>
    </row>
    <row r="40" spans="1:6" ht="15.6" x14ac:dyDescent="0.3">
      <c r="A40" s="102"/>
      <c r="B40" s="103"/>
      <c r="C40" s="103"/>
      <c r="D40" s="26"/>
      <c r="E40" s="26"/>
      <c r="F40" s="26"/>
    </row>
    <row r="41" spans="1:6" x14ac:dyDescent="0.25">
      <c r="A41" s="102"/>
      <c r="B41" s="102"/>
      <c r="C41" s="27"/>
      <c r="D41" s="102"/>
      <c r="E41" s="31"/>
      <c r="F41" s="104"/>
    </row>
    <row r="43" spans="1:6" x14ac:dyDescent="0.25">
      <c r="A43" s="102" t="s">
        <v>50</v>
      </c>
      <c r="B43" s="102"/>
      <c r="C43" s="27" t="s">
        <v>51</v>
      </c>
      <c r="D43" s="102"/>
      <c r="E43" s="31" t="s">
        <v>52</v>
      </c>
      <c r="F43" s="104"/>
    </row>
    <row r="44" spans="1:6" x14ac:dyDescent="0.25">
      <c r="A44" s="102"/>
      <c r="B44" s="102"/>
      <c r="C44" s="102"/>
      <c r="D44" s="102"/>
      <c r="E44" s="26"/>
      <c r="F44" s="104"/>
    </row>
  </sheetData>
  <phoneticPr fontId="3" type="noConversion"/>
  <pageMargins left="0.78740157499999996" right="0.4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4" sqref="A4"/>
    </sheetView>
  </sheetViews>
  <sheetFormatPr defaultColWidth="9.109375" defaultRowHeight="13.2" x14ac:dyDescent="0.25"/>
  <cols>
    <col min="1" max="1" width="4.88671875" style="192" customWidth="1"/>
    <col min="2" max="2" width="46.5546875" style="192" customWidth="1"/>
    <col min="3" max="3" width="4.6640625" style="192" customWidth="1"/>
    <col min="4" max="4" width="13" style="192" customWidth="1"/>
    <col min="5" max="5" width="12.33203125" style="192" customWidth="1"/>
    <col min="6" max="6" width="9" style="192" customWidth="1"/>
    <col min="7" max="16384" width="9.109375" style="192"/>
  </cols>
  <sheetData>
    <row r="1" spans="1:6" x14ac:dyDescent="0.25">
      <c r="A1" s="26"/>
      <c r="B1" s="26"/>
      <c r="C1" s="26"/>
      <c r="D1" s="26"/>
      <c r="E1" s="26"/>
      <c r="F1" s="27"/>
    </row>
    <row r="2" spans="1:6" ht="15.6" x14ac:dyDescent="0.3">
      <c r="A2" s="26"/>
      <c r="B2" s="29" t="s">
        <v>25</v>
      </c>
      <c r="C2" s="26"/>
      <c r="D2" s="26"/>
      <c r="E2" s="26"/>
      <c r="F2" s="26"/>
    </row>
    <row r="3" spans="1:6" ht="15.6" x14ac:dyDescent="0.3">
      <c r="A3" s="26"/>
      <c r="B3" s="193" t="s">
        <v>151</v>
      </c>
      <c r="C3" s="29"/>
      <c r="D3" s="26"/>
      <c r="E3" s="26"/>
      <c r="F3" s="26"/>
    </row>
    <row r="4" spans="1:6" ht="15" x14ac:dyDescent="0.25">
      <c r="A4" s="31" t="s">
        <v>123</v>
      </c>
      <c r="B4" s="32"/>
      <c r="C4" s="32"/>
      <c r="D4" s="26"/>
      <c r="E4" s="26"/>
      <c r="F4" s="33"/>
    </row>
    <row r="5" spans="1:6" ht="16.2" thickBot="1" x14ac:dyDescent="0.35">
      <c r="A5"/>
      <c r="B5" s="34"/>
      <c r="C5" s="34"/>
      <c r="D5" s="26"/>
      <c r="E5" s="26"/>
      <c r="F5" s="194" t="s">
        <v>152</v>
      </c>
    </row>
    <row r="6" spans="1:6" x14ac:dyDescent="0.25">
      <c r="A6" s="36" t="s">
        <v>27</v>
      </c>
      <c r="B6" s="37"/>
      <c r="C6" s="38"/>
      <c r="D6" s="39"/>
      <c r="E6" s="39"/>
      <c r="F6" s="40" t="s">
        <v>28</v>
      </c>
    </row>
    <row r="7" spans="1:6" x14ac:dyDescent="0.25">
      <c r="A7" s="41" t="s">
        <v>29</v>
      </c>
      <c r="B7" s="42" t="s">
        <v>30</v>
      </c>
      <c r="C7" s="43"/>
      <c r="D7" s="44" t="s">
        <v>2</v>
      </c>
      <c r="E7" s="45" t="s">
        <v>3</v>
      </c>
      <c r="F7" s="46" t="s">
        <v>31</v>
      </c>
    </row>
    <row r="8" spans="1:6" ht="13.8" thickBot="1" x14ac:dyDescent="0.3">
      <c r="A8" s="47"/>
      <c r="B8" s="48"/>
      <c r="C8" s="49"/>
      <c r="D8" s="50">
        <v>1</v>
      </c>
      <c r="E8" s="51">
        <v>2</v>
      </c>
      <c r="F8" s="52" t="s">
        <v>53</v>
      </c>
    </row>
    <row r="9" spans="1:6" ht="18" customHeight="1" x14ac:dyDescent="0.25">
      <c r="A9" s="53">
        <v>1</v>
      </c>
      <c r="B9" s="54" t="s">
        <v>32</v>
      </c>
      <c r="C9" s="55"/>
      <c r="D9" s="56"/>
      <c r="E9" s="57"/>
      <c r="F9" s="58" t="str">
        <f>IF(D9=0," ",(E9/D9))</f>
        <v xml:space="preserve"> </v>
      </c>
    </row>
    <row r="10" spans="1:6" ht="18" customHeight="1" x14ac:dyDescent="0.25">
      <c r="A10" s="59">
        <v>2</v>
      </c>
      <c r="B10" s="60" t="s">
        <v>153</v>
      </c>
      <c r="C10" s="61"/>
      <c r="D10" s="62"/>
      <c r="E10" s="63"/>
      <c r="F10" s="64" t="str">
        <f t="shared" ref="F10:F20" si="0">IF(D10=0," ",(E10/D10))</f>
        <v xml:space="preserve"> </v>
      </c>
    </row>
    <row r="11" spans="1:6" ht="18" customHeight="1" x14ac:dyDescent="0.25">
      <c r="A11" s="59">
        <v>3</v>
      </c>
      <c r="B11" s="60" t="s">
        <v>34</v>
      </c>
      <c r="C11" s="61"/>
      <c r="D11" s="62"/>
      <c r="E11" s="63"/>
      <c r="F11" s="64" t="str">
        <f t="shared" si="0"/>
        <v xml:space="preserve"> </v>
      </c>
    </row>
    <row r="12" spans="1:6" ht="18" customHeight="1" x14ac:dyDescent="0.25">
      <c r="A12" s="59">
        <v>4</v>
      </c>
      <c r="B12" s="60" t="s">
        <v>35</v>
      </c>
      <c r="C12" s="61"/>
      <c r="D12" s="62"/>
      <c r="E12" s="63"/>
      <c r="F12" s="64" t="str">
        <f t="shared" si="0"/>
        <v xml:space="preserve"> </v>
      </c>
    </row>
    <row r="13" spans="1:6" ht="18" customHeight="1" x14ac:dyDescent="0.25">
      <c r="A13" s="65">
        <v>5</v>
      </c>
      <c r="B13" s="66" t="s">
        <v>154</v>
      </c>
      <c r="C13" s="61"/>
      <c r="D13" s="62"/>
      <c r="E13" s="63"/>
      <c r="F13" s="64" t="str">
        <f t="shared" si="0"/>
        <v xml:space="preserve"> </v>
      </c>
    </row>
    <row r="14" spans="1:6" ht="18" customHeight="1" x14ac:dyDescent="0.25">
      <c r="A14" s="65">
        <v>6</v>
      </c>
      <c r="B14" s="67" t="s">
        <v>155</v>
      </c>
      <c r="C14" s="61"/>
      <c r="D14" s="62"/>
      <c r="E14" s="63"/>
      <c r="F14" s="64" t="str">
        <f t="shared" si="0"/>
        <v xml:space="preserve"> </v>
      </c>
    </row>
    <row r="15" spans="1:6" ht="18" customHeight="1" x14ac:dyDescent="0.25">
      <c r="A15" s="59">
        <v>7</v>
      </c>
      <c r="B15" s="60" t="s">
        <v>36</v>
      </c>
      <c r="C15" s="68" t="s">
        <v>37</v>
      </c>
      <c r="D15" s="69"/>
      <c r="E15" s="70"/>
      <c r="F15" s="64" t="str">
        <f t="shared" si="0"/>
        <v xml:space="preserve"> </v>
      </c>
    </row>
    <row r="16" spans="1:6" ht="18" customHeight="1" thickBot="1" x14ac:dyDescent="0.3">
      <c r="A16" s="71">
        <v>8</v>
      </c>
      <c r="B16" s="72" t="s">
        <v>38</v>
      </c>
      <c r="C16" s="73" t="s">
        <v>37</v>
      </c>
      <c r="D16" s="74"/>
      <c r="E16" s="75"/>
      <c r="F16" s="76" t="str">
        <f t="shared" si="0"/>
        <v xml:space="preserve"> </v>
      </c>
    </row>
    <row r="17" spans="1:6" ht="18" customHeight="1" x14ac:dyDescent="0.25">
      <c r="A17" s="65">
        <v>9</v>
      </c>
      <c r="B17" s="67" t="s">
        <v>57</v>
      </c>
      <c r="C17" s="79" t="s">
        <v>37</v>
      </c>
      <c r="D17" s="80"/>
      <c r="E17" s="81"/>
      <c r="F17" s="58" t="str">
        <f t="shared" si="0"/>
        <v xml:space="preserve"> </v>
      </c>
    </row>
    <row r="18" spans="1:6" ht="18" customHeight="1" x14ac:dyDescent="0.25">
      <c r="A18" s="82">
        <v>10</v>
      </c>
      <c r="B18" s="83" t="s">
        <v>40</v>
      </c>
      <c r="C18" s="79" t="s">
        <v>37</v>
      </c>
      <c r="D18" s="80"/>
      <c r="E18" s="81"/>
      <c r="F18" s="58" t="str">
        <f t="shared" si="0"/>
        <v xml:space="preserve"> </v>
      </c>
    </row>
    <row r="19" spans="1:6" ht="18" customHeight="1" x14ac:dyDescent="0.25">
      <c r="A19" s="82">
        <v>11</v>
      </c>
      <c r="B19" s="83" t="s">
        <v>41</v>
      </c>
      <c r="C19" s="79" t="s">
        <v>37</v>
      </c>
      <c r="D19" s="80"/>
      <c r="E19" s="81"/>
      <c r="F19" s="58" t="str">
        <f t="shared" si="0"/>
        <v xml:space="preserve"> </v>
      </c>
    </row>
    <row r="20" spans="1:6" ht="18" customHeight="1" x14ac:dyDescent="0.25">
      <c r="A20" s="82">
        <v>12</v>
      </c>
      <c r="B20" s="67" t="s">
        <v>58</v>
      </c>
      <c r="C20" s="79" t="s">
        <v>37</v>
      </c>
      <c r="D20" s="80"/>
      <c r="E20" s="81"/>
      <c r="F20" s="58" t="str">
        <f t="shared" si="0"/>
        <v xml:space="preserve"> </v>
      </c>
    </row>
    <row r="21" spans="1:6" ht="18" customHeight="1" x14ac:dyDescent="0.25">
      <c r="A21" s="65">
        <v>13</v>
      </c>
      <c r="B21" s="67" t="s">
        <v>42</v>
      </c>
      <c r="C21" s="79" t="s">
        <v>37</v>
      </c>
      <c r="D21" s="80"/>
      <c r="E21" s="81"/>
      <c r="F21" s="58"/>
    </row>
    <row r="22" spans="1:6" ht="18" customHeight="1" x14ac:dyDescent="0.25">
      <c r="A22" s="59">
        <v>14</v>
      </c>
      <c r="B22" s="67" t="s">
        <v>59</v>
      </c>
      <c r="C22" s="79" t="s">
        <v>37</v>
      </c>
      <c r="D22" s="80"/>
      <c r="E22" s="81"/>
      <c r="F22" s="58"/>
    </row>
    <row r="23" spans="1:6" ht="18" customHeight="1" x14ac:dyDescent="0.25">
      <c r="A23" s="65">
        <v>15</v>
      </c>
      <c r="B23" s="67" t="s">
        <v>158</v>
      </c>
      <c r="C23" s="79" t="s">
        <v>37</v>
      </c>
      <c r="D23" s="80"/>
      <c r="E23" s="81"/>
      <c r="F23" s="58" t="str">
        <f t="shared" ref="F23:F29" si="1">IF(D23=0," ",(E23/D23))</f>
        <v xml:space="preserve"> </v>
      </c>
    </row>
    <row r="24" spans="1:6" ht="18" customHeight="1" x14ac:dyDescent="0.25">
      <c r="A24" s="82">
        <v>16</v>
      </c>
      <c r="B24" s="83" t="s">
        <v>43</v>
      </c>
      <c r="C24" s="79" t="s">
        <v>37</v>
      </c>
      <c r="D24" s="69"/>
      <c r="E24" s="70"/>
      <c r="F24" s="64" t="str">
        <f t="shared" si="1"/>
        <v xml:space="preserve"> </v>
      </c>
    </row>
    <row r="25" spans="1:6" ht="18" customHeight="1" x14ac:dyDescent="0.25">
      <c r="A25" s="59">
        <v>17</v>
      </c>
      <c r="B25" s="83" t="s">
        <v>41</v>
      </c>
      <c r="C25" s="79" t="s">
        <v>37</v>
      </c>
      <c r="D25" s="69"/>
      <c r="E25" s="70"/>
      <c r="F25" s="64" t="str">
        <f t="shared" si="1"/>
        <v xml:space="preserve"> </v>
      </c>
    </row>
    <row r="26" spans="1:6" ht="18" customHeight="1" x14ac:dyDescent="0.25">
      <c r="A26" s="59">
        <v>18</v>
      </c>
      <c r="B26" s="83" t="s">
        <v>44</v>
      </c>
      <c r="C26" s="79" t="s">
        <v>37</v>
      </c>
      <c r="D26" s="56"/>
      <c r="E26" s="57"/>
      <c r="F26" s="58" t="str">
        <f t="shared" si="1"/>
        <v xml:space="preserve"> </v>
      </c>
    </row>
    <row r="27" spans="1:6" ht="18" customHeight="1" x14ac:dyDescent="0.25">
      <c r="A27" s="59">
        <v>19</v>
      </c>
      <c r="B27" s="84" t="s">
        <v>61</v>
      </c>
      <c r="C27" s="79" t="s">
        <v>37</v>
      </c>
      <c r="D27" s="85"/>
      <c r="E27" s="86"/>
      <c r="F27" s="64" t="str">
        <f t="shared" si="1"/>
        <v xml:space="preserve"> </v>
      </c>
    </row>
    <row r="28" spans="1:6" ht="18" customHeight="1" x14ac:dyDescent="0.25">
      <c r="A28" s="59">
        <v>20</v>
      </c>
      <c r="B28" s="84" t="s">
        <v>62</v>
      </c>
      <c r="C28" s="79" t="s">
        <v>37</v>
      </c>
      <c r="D28" s="85"/>
      <c r="E28" s="86"/>
      <c r="F28" s="64" t="str">
        <f t="shared" si="1"/>
        <v xml:space="preserve"> </v>
      </c>
    </row>
    <row r="29" spans="1:6" ht="18" customHeight="1" thickBot="1" x14ac:dyDescent="0.3">
      <c r="A29" s="113">
        <v>21</v>
      </c>
      <c r="B29" s="87" t="s">
        <v>64</v>
      </c>
      <c r="C29" s="88" t="s">
        <v>37</v>
      </c>
      <c r="D29" s="114"/>
      <c r="E29" s="115"/>
      <c r="F29" s="76" t="str">
        <f t="shared" si="1"/>
        <v xml:space="preserve"> </v>
      </c>
    </row>
    <row r="30" spans="1:6" x14ac:dyDescent="0.25">
      <c r="A30" s="102"/>
      <c r="B30" s="102"/>
      <c r="C30" s="27"/>
      <c r="D30" s="102"/>
      <c r="E30" s="31"/>
      <c r="F30" s="104"/>
    </row>
    <row r="31" spans="1:6" x14ac:dyDescent="0.25">
      <c r="A31" s="97" t="s">
        <v>47</v>
      </c>
      <c r="B31" s="195"/>
    </row>
    <row r="32" spans="1:6" ht="15.6" x14ac:dyDescent="0.25">
      <c r="A32" s="196" t="s">
        <v>159</v>
      </c>
      <c r="B32" s="195"/>
      <c r="F32" s="104"/>
    </row>
    <row r="33" spans="1:5" ht="15.6" x14ac:dyDescent="0.3">
      <c r="A33" s="97" t="s">
        <v>156</v>
      </c>
      <c r="B33" s="101"/>
      <c r="C33" s="197"/>
      <c r="D33" s="197"/>
      <c r="E33" s="198"/>
    </row>
    <row r="34" spans="1:5" x14ac:dyDescent="0.25">
      <c r="A34" s="97"/>
      <c r="B34" s="97" t="s">
        <v>157</v>
      </c>
    </row>
    <row r="35" spans="1:5" x14ac:dyDescent="0.25">
      <c r="B35" s="102"/>
      <c r="D35" s="102"/>
    </row>
    <row r="37" spans="1:5" x14ac:dyDescent="0.25">
      <c r="A37" s="102" t="s">
        <v>50</v>
      </c>
      <c r="C37" s="27" t="s">
        <v>51</v>
      </c>
      <c r="E37" s="31" t="s">
        <v>52</v>
      </c>
    </row>
  </sheetData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3"/>
  <sheetViews>
    <sheetView workbookViewId="0">
      <selection activeCell="G19" sqref="G19"/>
    </sheetView>
  </sheetViews>
  <sheetFormatPr defaultColWidth="9.109375" defaultRowHeight="13.2" x14ac:dyDescent="0.25"/>
  <cols>
    <col min="1" max="1" width="3.88671875" style="158" customWidth="1"/>
    <col min="2" max="2" width="36.33203125" style="158" customWidth="1"/>
    <col min="3" max="3" width="15.88671875" style="158" customWidth="1"/>
    <col min="4" max="4" width="14.88671875" style="158" customWidth="1"/>
    <col min="5" max="5" width="17" style="158" customWidth="1"/>
    <col min="6" max="16384" width="9.109375" style="158"/>
  </cols>
  <sheetData>
    <row r="3" spans="1:5" x14ac:dyDescent="0.25">
      <c r="A3" s="199" t="s">
        <v>160</v>
      </c>
    </row>
    <row r="5" spans="1:5" x14ac:dyDescent="0.25">
      <c r="A5" s="158" t="s">
        <v>123</v>
      </c>
    </row>
    <row r="6" spans="1:5" x14ac:dyDescent="0.25">
      <c r="E6" s="199"/>
    </row>
    <row r="7" spans="1:5" ht="13.8" thickBot="1" x14ac:dyDescent="0.3">
      <c r="E7" s="159" t="s">
        <v>161</v>
      </c>
    </row>
    <row r="8" spans="1:5" ht="13.8" thickBot="1" x14ac:dyDescent="0.3">
      <c r="B8" s="162"/>
      <c r="C8" s="961" t="s">
        <v>162</v>
      </c>
      <c r="D8" s="962"/>
      <c r="E8" s="200" t="s">
        <v>11</v>
      </c>
    </row>
    <row r="9" spans="1:5" ht="27" thickBot="1" x14ac:dyDescent="0.3">
      <c r="A9" s="201" t="s">
        <v>163</v>
      </c>
      <c r="B9" s="202" t="s">
        <v>164</v>
      </c>
      <c r="C9" s="201" t="s">
        <v>165</v>
      </c>
      <c r="D9" s="201" t="s">
        <v>166</v>
      </c>
      <c r="E9" s="203" t="s">
        <v>167</v>
      </c>
    </row>
    <row r="10" spans="1:5" ht="15.9" customHeight="1" thickBot="1" x14ac:dyDescent="0.3">
      <c r="A10" s="204">
        <v>1</v>
      </c>
      <c r="B10" s="202" t="s">
        <v>168</v>
      </c>
      <c r="C10" s="205"/>
      <c r="D10" s="205"/>
      <c r="E10" s="178"/>
    </row>
    <row r="11" spans="1:5" ht="15.9" customHeight="1" x14ac:dyDescent="0.25">
      <c r="A11" s="204">
        <v>2</v>
      </c>
      <c r="B11" s="206" t="s">
        <v>169</v>
      </c>
      <c r="C11" s="172"/>
      <c r="D11" s="207"/>
      <c r="E11" s="172"/>
    </row>
    <row r="12" spans="1:5" ht="15.9" customHeight="1" x14ac:dyDescent="0.25">
      <c r="A12" s="204">
        <v>3</v>
      </c>
      <c r="B12" s="208" t="s">
        <v>170</v>
      </c>
      <c r="C12" s="173"/>
      <c r="D12" s="209"/>
      <c r="E12" s="173"/>
    </row>
    <row r="13" spans="1:5" ht="15.9" customHeight="1" x14ac:dyDescent="0.25">
      <c r="A13" s="204">
        <v>4</v>
      </c>
      <c r="B13" s="208" t="s">
        <v>171</v>
      </c>
      <c r="C13" s="173"/>
      <c r="D13" s="209"/>
      <c r="E13" s="173"/>
    </row>
    <row r="14" spans="1:5" ht="15.9" customHeight="1" x14ac:dyDescent="0.25">
      <c r="A14" s="204">
        <v>5</v>
      </c>
      <c r="B14" s="208" t="s">
        <v>172</v>
      </c>
      <c r="C14" s="173"/>
      <c r="D14" s="209"/>
      <c r="E14" s="173"/>
    </row>
    <row r="15" spans="1:5" ht="15.9" customHeight="1" thickBot="1" x14ac:dyDescent="0.3">
      <c r="A15" s="204">
        <v>6</v>
      </c>
      <c r="B15" s="210" t="s">
        <v>173</v>
      </c>
      <c r="C15" s="176"/>
      <c r="D15" s="211"/>
      <c r="E15" s="176"/>
    </row>
    <row r="16" spans="1:5" ht="15.9" customHeight="1" thickBot="1" x14ac:dyDescent="0.3">
      <c r="A16" s="212">
        <v>7</v>
      </c>
      <c r="B16" s="202" t="s">
        <v>174</v>
      </c>
      <c r="C16" s="205"/>
      <c r="D16" s="213"/>
      <c r="E16" s="167"/>
    </row>
    <row r="17" spans="1:7" ht="15.9" customHeight="1" thickBot="1" x14ac:dyDescent="0.3">
      <c r="A17" s="162"/>
    </row>
    <row r="18" spans="1:7" ht="15.9" customHeight="1" x14ac:dyDescent="0.25">
      <c r="A18" s="214">
        <v>8</v>
      </c>
      <c r="B18" s="215" t="s">
        <v>175</v>
      </c>
      <c r="C18" s="216"/>
      <c r="D18" s="217"/>
      <c r="E18" s="218"/>
    </row>
    <row r="19" spans="1:7" ht="26.25" customHeight="1" x14ac:dyDescent="0.25">
      <c r="A19" s="204">
        <v>9</v>
      </c>
      <c r="B19" s="219" t="s">
        <v>176</v>
      </c>
      <c r="C19" s="173"/>
      <c r="D19" s="209"/>
      <c r="E19" s="169"/>
      <c r="G19" s="257"/>
    </row>
    <row r="20" spans="1:7" ht="15.9" customHeight="1" x14ac:dyDescent="0.25">
      <c r="A20" s="204">
        <v>10</v>
      </c>
      <c r="B20" s="208" t="s">
        <v>177</v>
      </c>
      <c r="C20" s="173"/>
      <c r="D20" s="209"/>
      <c r="E20" s="169"/>
    </row>
    <row r="21" spans="1:7" ht="15.9" customHeight="1" x14ac:dyDescent="0.25">
      <c r="A21" s="204">
        <v>11</v>
      </c>
      <c r="B21" s="208" t="s">
        <v>178</v>
      </c>
      <c r="C21" s="173"/>
      <c r="D21" s="209"/>
      <c r="E21" s="169"/>
    </row>
    <row r="22" spans="1:7" ht="15.9" customHeight="1" thickBot="1" x14ac:dyDescent="0.3">
      <c r="A22" s="204">
        <v>12</v>
      </c>
      <c r="B22" s="220" t="s">
        <v>179</v>
      </c>
      <c r="C22" s="187"/>
      <c r="D22" s="221"/>
      <c r="E22" s="188"/>
    </row>
    <row r="23" spans="1:7" ht="15.9" customHeight="1" thickBot="1" x14ac:dyDescent="0.3">
      <c r="A23" s="212">
        <v>13</v>
      </c>
      <c r="B23" s="222" t="s">
        <v>180</v>
      </c>
      <c r="C23" s="205"/>
      <c r="D23" s="213"/>
      <c r="E23" s="167"/>
    </row>
    <row r="24" spans="1:7" ht="27.75" customHeight="1" thickBot="1" x14ac:dyDescent="0.3">
      <c r="A24" s="162"/>
      <c r="C24" s="223"/>
      <c r="D24" s="224"/>
      <c r="E24" s="223"/>
    </row>
    <row r="25" spans="1:7" ht="15.9" customHeight="1" thickBot="1" x14ac:dyDescent="0.3">
      <c r="A25" s="225">
        <v>14</v>
      </c>
      <c r="B25" s="226" t="s">
        <v>181</v>
      </c>
      <c r="C25" s="167"/>
      <c r="D25" s="227"/>
      <c r="E25" s="227"/>
    </row>
    <row r="27" spans="1:7" x14ac:dyDescent="0.25">
      <c r="B27" s="228"/>
    </row>
    <row r="28" spans="1:7" x14ac:dyDescent="0.25">
      <c r="A28" s="158" t="s">
        <v>182</v>
      </c>
      <c r="C28" s="158" t="s">
        <v>183</v>
      </c>
      <c r="D28" s="158" t="s">
        <v>149</v>
      </c>
    </row>
    <row r="34" spans="1:2" x14ac:dyDescent="0.25">
      <c r="B34" s="229" t="s">
        <v>184</v>
      </c>
    </row>
    <row r="35" spans="1:2" x14ac:dyDescent="0.25">
      <c r="B35" s="229" t="s">
        <v>185</v>
      </c>
    </row>
    <row r="36" spans="1:2" x14ac:dyDescent="0.25">
      <c r="B36" s="229" t="s">
        <v>186</v>
      </c>
    </row>
    <row r="37" spans="1:2" x14ac:dyDescent="0.25">
      <c r="B37" s="229" t="s">
        <v>187</v>
      </c>
    </row>
    <row r="38" spans="1:2" x14ac:dyDescent="0.25">
      <c r="B38" s="229" t="s">
        <v>188</v>
      </c>
    </row>
    <row r="39" spans="1:2" x14ac:dyDescent="0.25">
      <c r="B39" s="229" t="s">
        <v>189</v>
      </c>
    </row>
    <row r="40" spans="1:2" x14ac:dyDescent="0.25">
      <c r="B40" s="229" t="s">
        <v>190</v>
      </c>
    </row>
    <row r="41" spans="1:2" x14ac:dyDescent="0.25">
      <c r="A41" s="162"/>
      <c r="B41" s="228"/>
    </row>
    <row r="42" spans="1:2" x14ac:dyDescent="0.25">
      <c r="A42" s="162"/>
      <c r="B42" s="228"/>
    </row>
    <row r="43" spans="1:2" x14ac:dyDescent="0.25">
      <c r="A43" s="162"/>
    </row>
  </sheetData>
  <mergeCells count="1">
    <mergeCell ref="C8:D8"/>
  </mergeCells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C4" sqref="C4"/>
    </sheetView>
  </sheetViews>
  <sheetFormatPr defaultColWidth="9.109375" defaultRowHeight="13.2" x14ac:dyDescent="0.25"/>
  <cols>
    <col min="1" max="1" width="2.44140625" style="158" customWidth="1"/>
    <col min="2" max="2" width="41" style="158" customWidth="1"/>
    <col min="3" max="3" width="13.88671875" style="158" customWidth="1"/>
    <col min="4" max="4" width="15.109375" style="158" customWidth="1"/>
    <col min="5" max="5" width="16.44140625" style="158" customWidth="1"/>
    <col min="6" max="16384" width="9.109375" style="158"/>
  </cols>
  <sheetData>
    <row r="2" spans="1:10" ht="15.6" x14ac:dyDescent="0.3">
      <c r="A2" s="157" t="s">
        <v>129</v>
      </c>
    </row>
    <row r="4" spans="1:10" x14ac:dyDescent="0.25">
      <c r="A4" s="158" t="s">
        <v>123</v>
      </c>
      <c r="C4" s="257" t="s">
        <v>207</v>
      </c>
    </row>
    <row r="5" spans="1:10" x14ac:dyDescent="0.25">
      <c r="E5" s="159" t="s">
        <v>130</v>
      </c>
    </row>
    <row r="6" spans="1:10" ht="13.8" thickBot="1" x14ac:dyDescent="0.3">
      <c r="A6" s="160" t="s">
        <v>131</v>
      </c>
      <c r="E6" s="161" t="s">
        <v>11</v>
      </c>
    </row>
    <row r="7" spans="1:10" ht="13.8" thickBot="1" x14ac:dyDescent="0.3">
      <c r="C7" s="963" t="s">
        <v>132</v>
      </c>
      <c r="D7" s="964"/>
      <c r="E7" s="965"/>
    </row>
    <row r="8" spans="1:10" ht="12.75" customHeight="1" x14ac:dyDescent="0.25">
      <c r="A8" s="966"/>
      <c r="B8" s="968" t="s">
        <v>133</v>
      </c>
      <c r="C8" s="970" t="s">
        <v>134</v>
      </c>
      <c r="D8" s="972" t="s">
        <v>135</v>
      </c>
      <c r="E8" s="973"/>
      <c r="F8" s="162"/>
      <c r="G8" s="162"/>
      <c r="H8" s="162"/>
      <c r="I8" s="162"/>
      <c r="J8" s="162"/>
    </row>
    <row r="9" spans="1:10" ht="27" thickBot="1" x14ac:dyDescent="0.3">
      <c r="A9" s="967"/>
      <c r="B9" s="969"/>
      <c r="C9" s="971" t="s">
        <v>136</v>
      </c>
      <c r="D9" s="163" t="s">
        <v>137</v>
      </c>
      <c r="E9" s="164" t="s">
        <v>138</v>
      </c>
      <c r="F9" s="162"/>
      <c r="G9" s="162"/>
      <c r="H9" s="162"/>
      <c r="I9" s="162"/>
      <c r="J9" s="162"/>
    </row>
    <row r="10" spans="1:10" ht="17.100000000000001" customHeight="1" thickBot="1" x14ac:dyDescent="0.3">
      <c r="A10" s="165">
        <v>1</v>
      </c>
      <c r="B10" s="166" t="s">
        <v>139</v>
      </c>
      <c r="C10" s="167"/>
      <c r="D10" s="168"/>
      <c r="E10" s="169"/>
    </row>
    <row r="11" spans="1:10" ht="17.100000000000001" customHeight="1" x14ac:dyDescent="0.25">
      <c r="A11" s="170"/>
      <c r="B11" s="171" t="s">
        <v>140</v>
      </c>
      <c r="C11" s="172"/>
      <c r="D11" s="173"/>
      <c r="E11" s="169"/>
    </row>
    <row r="12" spans="1:10" ht="17.100000000000001" customHeight="1" x14ac:dyDescent="0.25">
      <c r="A12" s="170"/>
      <c r="B12" s="174"/>
      <c r="C12" s="173"/>
      <c r="D12" s="173"/>
      <c r="E12" s="169"/>
    </row>
    <row r="13" spans="1:10" ht="17.100000000000001" customHeight="1" x14ac:dyDescent="0.25">
      <c r="A13" s="170"/>
      <c r="B13" s="174"/>
      <c r="C13" s="173"/>
      <c r="D13" s="173"/>
      <c r="E13" s="169"/>
    </row>
    <row r="14" spans="1:10" ht="17.100000000000001" customHeight="1" x14ac:dyDescent="0.25">
      <c r="A14" s="170"/>
      <c r="B14" s="174"/>
      <c r="C14" s="173"/>
      <c r="D14" s="173"/>
      <c r="E14" s="169"/>
    </row>
    <row r="15" spans="1:10" ht="17.100000000000001" customHeight="1" thickBot="1" x14ac:dyDescent="0.3">
      <c r="A15" s="170"/>
      <c r="B15" s="175"/>
      <c r="C15" s="176"/>
      <c r="D15" s="173"/>
      <c r="E15" s="169"/>
    </row>
    <row r="16" spans="1:10" ht="17.100000000000001" customHeight="1" thickBot="1" x14ac:dyDescent="0.3">
      <c r="A16" s="165">
        <v>2</v>
      </c>
      <c r="B16" s="177" t="s">
        <v>141</v>
      </c>
      <c r="C16" s="178"/>
      <c r="D16" s="179"/>
      <c r="E16" s="169"/>
    </row>
    <row r="17" spans="1:5" ht="17.100000000000001" customHeight="1" x14ac:dyDescent="0.25">
      <c r="A17" s="170"/>
      <c r="B17" s="171" t="s">
        <v>142</v>
      </c>
      <c r="C17" s="172"/>
      <c r="D17" s="173"/>
      <c r="E17" s="169"/>
    </row>
    <row r="18" spans="1:5" ht="17.100000000000001" customHeight="1" x14ac:dyDescent="0.25">
      <c r="A18" s="170"/>
      <c r="B18" s="174"/>
      <c r="C18" s="173"/>
      <c r="D18" s="173"/>
      <c r="E18" s="169"/>
    </row>
    <row r="19" spans="1:5" ht="17.100000000000001" customHeight="1" x14ac:dyDescent="0.25">
      <c r="A19" s="170"/>
      <c r="B19" s="174"/>
      <c r="C19" s="173"/>
      <c r="D19" s="173"/>
      <c r="E19" s="169"/>
    </row>
    <row r="20" spans="1:5" ht="17.100000000000001" customHeight="1" x14ac:dyDescent="0.25">
      <c r="A20" s="170"/>
      <c r="B20" s="174"/>
      <c r="C20" s="173"/>
      <c r="D20" s="173"/>
      <c r="E20" s="169"/>
    </row>
    <row r="21" spans="1:5" ht="17.100000000000001" customHeight="1" thickBot="1" x14ac:dyDescent="0.3">
      <c r="A21" s="170"/>
      <c r="B21" s="175"/>
      <c r="C21" s="176"/>
      <c r="D21" s="173"/>
      <c r="E21" s="169"/>
    </row>
    <row r="22" spans="1:5" ht="17.100000000000001" customHeight="1" thickBot="1" x14ac:dyDescent="0.3">
      <c r="A22" s="165">
        <v>3</v>
      </c>
      <c r="B22" s="177" t="s">
        <v>143</v>
      </c>
      <c r="C22" s="178"/>
      <c r="D22" s="179"/>
      <c r="E22" s="169"/>
    </row>
    <row r="23" spans="1:5" ht="17.100000000000001" customHeight="1" x14ac:dyDescent="0.25">
      <c r="A23" s="170"/>
      <c r="B23" s="171" t="s">
        <v>144</v>
      </c>
      <c r="C23" s="172"/>
      <c r="D23" s="173"/>
      <c r="E23" s="169"/>
    </row>
    <row r="24" spans="1:5" ht="17.100000000000001" customHeight="1" x14ac:dyDescent="0.25">
      <c r="A24" s="170"/>
      <c r="B24" s="174"/>
      <c r="C24" s="173"/>
      <c r="D24" s="173"/>
      <c r="E24" s="169"/>
    </row>
    <row r="25" spans="1:5" ht="17.100000000000001" customHeight="1" x14ac:dyDescent="0.25">
      <c r="A25" s="170"/>
      <c r="B25" s="174"/>
      <c r="C25" s="173"/>
      <c r="D25" s="173"/>
      <c r="E25" s="169"/>
    </row>
    <row r="26" spans="1:5" ht="17.100000000000001" customHeight="1" x14ac:dyDescent="0.25">
      <c r="A26" s="170"/>
      <c r="B26" s="174"/>
      <c r="C26" s="173"/>
      <c r="D26" s="173"/>
      <c r="E26" s="169"/>
    </row>
    <row r="27" spans="1:5" ht="17.100000000000001" customHeight="1" thickBot="1" x14ac:dyDescent="0.3">
      <c r="A27" s="170"/>
      <c r="B27" s="175"/>
      <c r="C27" s="176"/>
      <c r="D27" s="173"/>
      <c r="E27" s="169"/>
    </row>
    <row r="28" spans="1:5" ht="17.100000000000001" customHeight="1" thickBot="1" x14ac:dyDescent="0.3">
      <c r="A28" s="165">
        <v>4</v>
      </c>
      <c r="B28" s="177" t="s">
        <v>145</v>
      </c>
      <c r="C28" s="178"/>
      <c r="D28" s="179"/>
      <c r="E28" s="169"/>
    </row>
    <row r="29" spans="1:5" ht="17.100000000000001" customHeight="1" thickBot="1" x14ac:dyDescent="0.3">
      <c r="A29" s="170"/>
      <c r="B29" s="180"/>
      <c r="C29" s="181"/>
      <c r="D29" s="173"/>
      <c r="E29" s="169"/>
    </row>
    <row r="30" spans="1:5" ht="17.100000000000001" customHeight="1" thickBot="1" x14ac:dyDescent="0.3">
      <c r="A30" s="165">
        <v>5</v>
      </c>
      <c r="B30" s="177" t="s">
        <v>146</v>
      </c>
      <c r="C30" s="178"/>
      <c r="D30" s="179"/>
      <c r="E30" s="169"/>
    </row>
    <row r="31" spans="1:5" ht="17.100000000000001" customHeight="1" x14ac:dyDescent="0.25">
      <c r="A31" s="182"/>
      <c r="B31" s="183"/>
      <c r="C31" s="181"/>
      <c r="D31" s="176"/>
      <c r="E31" s="184"/>
    </row>
    <row r="32" spans="1:5" ht="17.100000000000001" customHeight="1" thickBot="1" x14ac:dyDescent="0.3">
      <c r="A32" s="185"/>
      <c r="B32" s="186" t="s">
        <v>147</v>
      </c>
      <c r="C32" s="187"/>
      <c r="D32" s="187"/>
      <c r="E32" s="188"/>
    </row>
    <row r="35" spans="2:4" x14ac:dyDescent="0.25">
      <c r="B35" s="158" t="s">
        <v>148</v>
      </c>
      <c r="C35" s="158" t="s">
        <v>51</v>
      </c>
      <c r="D35" s="158" t="s">
        <v>149</v>
      </c>
    </row>
    <row r="37" spans="2:4" ht="18" customHeight="1" x14ac:dyDescent="0.25"/>
  </sheetData>
  <mergeCells count="5">
    <mergeCell ref="C7:E7"/>
    <mergeCell ref="A8:A9"/>
    <mergeCell ref="B8:B9"/>
    <mergeCell ref="C8:C9"/>
    <mergeCell ref="D8:E8"/>
  </mergeCells>
  <phoneticPr fontId="3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1"/>
  <sheetViews>
    <sheetView zoomScaleNormal="100" workbookViewId="0">
      <selection activeCell="K37" sqref="K37"/>
    </sheetView>
  </sheetViews>
  <sheetFormatPr defaultColWidth="9.109375" defaultRowHeight="13.2" x14ac:dyDescent="0.25"/>
  <cols>
    <col min="1" max="1" width="7.44140625" style="252" customWidth="1"/>
    <col min="2" max="2" width="9.109375" style="252"/>
    <col min="3" max="3" width="16.109375" style="252" customWidth="1"/>
    <col min="4" max="4" width="10" style="252" customWidth="1"/>
    <col min="5" max="9" width="8.6640625" style="252" customWidth="1"/>
    <col min="10" max="16384" width="9.109375" style="252"/>
  </cols>
  <sheetData>
    <row r="5" spans="1:9" x14ac:dyDescent="0.25">
      <c r="I5" s="310" t="s">
        <v>343</v>
      </c>
    </row>
    <row r="7" spans="1:9" ht="15.6" x14ac:dyDescent="0.3">
      <c r="A7" s="251" t="s">
        <v>336</v>
      </c>
    </row>
    <row r="9" spans="1:9" x14ac:dyDescent="0.25">
      <c r="A9" s="788"/>
      <c r="B9" s="788"/>
    </row>
    <row r="10" spans="1:9" x14ac:dyDescent="0.25">
      <c r="A10" s="231" t="s">
        <v>314</v>
      </c>
      <c r="B10" s="231"/>
      <c r="D10" s="252" t="s">
        <v>556</v>
      </c>
    </row>
    <row r="11" spans="1:9" ht="13.8" thickBot="1" x14ac:dyDescent="0.3">
      <c r="G11" s="252" t="s">
        <v>413</v>
      </c>
      <c r="H11" s="371"/>
      <c r="I11" s="371"/>
    </row>
    <row r="12" spans="1:9" ht="12.75" customHeight="1" x14ac:dyDescent="0.25">
      <c r="A12" s="981" t="s">
        <v>215</v>
      </c>
      <c r="B12" s="988" t="s">
        <v>214</v>
      </c>
      <c r="C12" s="989"/>
      <c r="D12" s="353" t="s">
        <v>216</v>
      </c>
      <c r="E12" s="984" t="s">
        <v>399</v>
      </c>
      <c r="F12" s="985"/>
      <c r="G12" s="368" t="s">
        <v>401</v>
      </c>
      <c r="H12" s="369" t="s">
        <v>216</v>
      </c>
      <c r="I12" s="363" t="s">
        <v>402</v>
      </c>
    </row>
    <row r="13" spans="1:9" x14ac:dyDescent="0.25">
      <c r="A13" s="982"/>
      <c r="B13" s="990"/>
      <c r="C13" s="991"/>
      <c r="D13" s="354" t="s">
        <v>199</v>
      </c>
      <c r="E13" s="356" t="s">
        <v>398</v>
      </c>
      <c r="F13" s="358" t="s">
        <v>400</v>
      </c>
      <c r="G13" s="360" t="s">
        <v>127</v>
      </c>
      <c r="H13" s="370" t="s">
        <v>260</v>
      </c>
      <c r="I13" s="364" t="s">
        <v>200</v>
      </c>
    </row>
    <row r="14" spans="1:9" ht="13.8" thickBot="1" x14ac:dyDescent="0.3">
      <c r="A14" s="983"/>
      <c r="B14" s="992"/>
      <c r="C14" s="993"/>
      <c r="D14" s="355" t="s">
        <v>201</v>
      </c>
      <c r="E14" s="357" t="s">
        <v>199</v>
      </c>
      <c r="F14" s="359" t="s">
        <v>199</v>
      </c>
      <c r="G14" s="361"/>
      <c r="H14" s="362"/>
      <c r="I14" s="365" t="s">
        <v>203</v>
      </c>
    </row>
    <row r="15" spans="1:9" ht="15.75" customHeight="1" x14ac:dyDescent="0.25">
      <c r="A15" s="285">
        <v>1</v>
      </c>
      <c r="B15" s="288" t="s">
        <v>204</v>
      </c>
      <c r="C15" s="289"/>
      <c r="D15" s="293">
        <v>25.091000000000001</v>
      </c>
      <c r="E15" s="288">
        <v>0</v>
      </c>
      <c r="F15" s="544">
        <v>0.68</v>
      </c>
      <c r="G15" s="296">
        <v>10462.455</v>
      </c>
      <c r="H15" s="293">
        <v>34.74</v>
      </c>
      <c r="I15" s="296">
        <v>12.15</v>
      </c>
    </row>
    <row r="16" spans="1:9" ht="15.75" customHeight="1" x14ac:dyDescent="0.25">
      <c r="A16" s="286">
        <v>2</v>
      </c>
      <c r="B16" s="290" t="s">
        <v>205</v>
      </c>
      <c r="C16" s="254"/>
      <c r="D16" s="294"/>
      <c r="E16" s="291"/>
      <c r="F16" s="254"/>
      <c r="G16" s="297"/>
      <c r="H16" s="294"/>
      <c r="I16" s="297"/>
    </row>
    <row r="17" spans="1:11" ht="15.75" customHeight="1" x14ac:dyDescent="0.25">
      <c r="A17" s="286">
        <v>3</v>
      </c>
      <c r="B17" s="348" t="s">
        <v>253</v>
      </c>
      <c r="C17" s="254"/>
      <c r="D17" s="294"/>
      <c r="E17" s="291"/>
      <c r="F17" s="254"/>
      <c r="G17" s="297"/>
      <c r="H17" s="294"/>
      <c r="I17" s="297"/>
    </row>
    <row r="18" spans="1:11" ht="15.75" customHeight="1" x14ac:dyDescent="0.25">
      <c r="A18" s="286">
        <v>4</v>
      </c>
      <c r="B18" s="349" t="s">
        <v>254</v>
      </c>
      <c r="C18" s="292"/>
      <c r="D18" s="294"/>
      <c r="E18" s="291"/>
      <c r="F18" s="254"/>
      <c r="G18" s="297"/>
      <c r="H18" s="294"/>
      <c r="I18" s="297"/>
    </row>
    <row r="19" spans="1:11" ht="15.75" customHeight="1" x14ac:dyDescent="0.25">
      <c r="A19" s="286">
        <v>5</v>
      </c>
      <c r="B19" s="349" t="s">
        <v>206</v>
      </c>
      <c r="C19" s="292"/>
      <c r="D19" s="294">
        <v>2</v>
      </c>
      <c r="E19" s="291">
        <v>0</v>
      </c>
      <c r="F19" s="254">
        <v>0</v>
      </c>
      <c r="G19" s="297">
        <v>594.75</v>
      </c>
      <c r="H19" s="294">
        <v>24.78</v>
      </c>
      <c r="I19" s="297">
        <v>9.5</v>
      </c>
    </row>
    <row r="20" spans="1:11" ht="15.75" customHeight="1" x14ac:dyDescent="0.25">
      <c r="A20" s="286">
        <v>6</v>
      </c>
      <c r="B20" s="291" t="s">
        <v>283</v>
      </c>
      <c r="C20" s="292"/>
      <c r="D20" s="294">
        <v>4</v>
      </c>
      <c r="E20" s="291">
        <v>0</v>
      </c>
      <c r="F20" s="254">
        <v>0</v>
      </c>
      <c r="G20" s="297">
        <v>681.77</v>
      </c>
      <c r="H20" s="294">
        <v>14.2</v>
      </c>
      <c r="I20" s="297">
        <v>2.5</v>
      </c>
    </row>
    <row r="21" spans="1:11" ht="15.75" customHeight="1" x14ac:dyDescent="0.25">
      <c r="A21" s="286">
        <v>7</v>
      </c>
      <c r="B21" s="348" t="s">
        <v>255</v>
      </c>
      <c r="C21" s="254"/>
      <c r="D21" s="294"/>
      <c r="E21" s="291"/>
      <c r="F21" s="254"/>
      <c r="G21" s="297"/>
      <c r="H21" s="294"/>
      <c r="I21" s="297"/>
      <c r="K21" s="284"/>
    </row>
    <row r="22" spans="1:11" ht="15.75" customHeight="1" thickBot="1" x14ac:dyDescent="0.3">
      <c r="A22" s="287">
        <v>8</v>
      </c>
      <c r="B22" s="350" t="s">
        <v>256</v>
      </c>
      <c r="C22" s="255"/>
      <c r="D22" s="295">
        <v>7.1589999999999998</v>
      </c>
      <c r="E22" s="543">
        <v>0</v>
      </c>
      <c r="F22" s="545">
        <v>0</v>
      </c>
      <c r="G22" s="298">
        <v>1370.09</v>
      </c>
      <c r="H22" s="295">
        <v>15.94</v>
      </c>
      <c r="I22" s="298">
        <v>5.14</v>
      </c>
    </row>
    <row r="23" spans="1:11" x14ac:dyDescent="0.25">
      <c r="A23" s="986" t="s">
        <v>150</v>
      </c>
      <c r="B23" s="975"/>
      <c r="C23" s="976"/>
      <c r="D23" s="974">
        <f>SUM(D15:D22)</f>
        <v>38.25</v>
      </c>
      <c r="E23" s="975">
        <f>SUM(E15:E22)</f>
        <v>0</v>
      </c>
      <c r="F23" s="979">
        <f>SUM(F15:F22)</f>
        <v>0.68</v>
      </c>
      <c r="G23" s="974">
        <f>SUM(G15:G22)</f>
        <v>13109.065000000001</v>
      </c>
      <c r="H23" s="974" t="s">
        <v>23</v>
      </c>
      <c r="I23" s="974" t="s">
        <v>23</v>
      </c>
    </row>
    <row r="24" spans="1:11" ht="13.8" thickBot="1" x14ac:dyDescent="0.3">
      <c r="A24" s="987"/>
      <c r="B24" s="977"/>
      <c r="C24" s="978"/>
      <c r="D24" s="775"/>
      <c r="E24" s="977"/>
      <c r="F24" s="980"/>
      <c r="G24" s="775"/>
      <c r="H24" s="775"/>
      <c r="I24" s="775"/>
    </row>
    <row r="25" spans="1:11" x14ac:dyDescent="0.25">
      <c r="B25" s="256" t="s">
        <v>128</v>
      </c>
    </row>
    <row r="26" spans="1:11" x14ac:dyDescent="0.25">
      <c r="B26" s="311" t="s">
        <v>248</v>
      </c>
    </row>
    <row r="27" spans="1:11" x14ac:dyDescent="0.25">
      <c r="B27" s="510" t="s">
        <v>500</v>
      </c>
    </row>
    <row r="28" spans="1:11" x14ac:dyDescent="0.25">
      <c r="B28" s="252" t="s">
        <v>280</v>
      </c>
    </row>
    <row r="30" spans="1:11" x14ac:dyDescent="0.25">
      <c r="B30" s="253" t="s">
        <v>571</v>
      </c>
      <c r="C30" s="253"/>
      <c r="D30" s="253"/>
      <c r="E30" s="253"/>
      <c r="F30" s="253"/>
      <c r="G30" s="253"/>
      <c r="H30" s="253"/>
      <c r="I30" s="253"/>
    </row>
    <row r="31" spans="1:11" x14ac:dyDescent="0.25">
      <c r="B31" s="252" t="s">
        <v>570</v>
      </c>
      <c r="D31" s="766">
        <v>494623071</v>
      </c>
      <c r="F31" s="767">
        <v>43137</v>
      </c>
    </row>
  </sheetData>
  <mergeCells count="12">
    <mergeCell ref="A9:B9"/>
    <mergeCell ref="A12:A14"/>
    <mergeCell ref="E12:F12"/>
    <mergeCell ref="A23:A24"/>
    <mergeCell ref="H23:H24"/>
    <mergeCell ref="B12:C14"/>
    <mergeCell ref="I23:I24"/>
    <mergeCell ref="B23:C24"/>
    <mergeCell ref="D23:D24"/>
    <mergeCell ref="E23:E24"/>
    <mergeCell ref="F23:F24"/>
    <mergeCell ref="G23:G24"/>
  </mergeCells>
  <phoneticPr fontId="3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opLeftCell="B1" zoomScaleNormal="100" workbookViewId="0">
      <selection activeCell="B23" sqref="B23"/>
    </sheetView>
  </sheetViews>
  <sheetFormatPr defaultColWidth="9.109375" defaultRowHeight="13.2" x14ac:dyDescent="0.25"/>
  <cols>
    <col min="1" max="1" width="5.33203125" style="258" customWidth="1"/>
    <col min="2" max="2" width="9.6640625" style="258" customWidth="1"/>
    <col min="3" max="3" width="37.44140625" style="258" customWidth="1"/>
    <col min="4" max="4" width="26.6640625" style="258" customWidth="1"/>
    <col min="5" max="5" width="20" style="258" customWidth="1"/>
    <col min="6" max="16384" width="9.109375" style="258"/>
  </cols>
  <sheetData>
    <row r="1" spans="2:10" x14ac:dyDescent="0.25">
      <c r="D1" s="270" t="s">
        <v>259</v>
      </c>
    </row>
    <row r="3" spans="2:10" ht="17.399999999999999" x14ac:dyDescent="0.25">
      <c r="B3" s="994" t="s">
        <v>501</v>
      </c>
      <c r="C3" s="995"/>
      <c r="D3" s="995"/>
      <c r="E3" s="231"/>
    </row>
    <row r="4" spans="2:10" ht="13.8" thickBot="1" x14ac:dyDescent="0.3"/>
    <row r="5" spans="2:10" ht="24.9" customHeight="1" thickBot="1" x14ac:dyDescent="0.3">
      <c r="B5" s="996" t="s">
        <v>421</v>
      </c>
      <c r="C5" s="997"/>
      <c r="D5" s="566" t="s">
        <v>422</v>
      </c>
    </row>
    <row r="6" spans="2:10" ht="30.75" customHeight="1" x14ac:dyDescent="0.25">
      <c r="B6" s="998" t="s">
        <v>423</v>
      </c>
      <c r="C6" s="999"/>
      <c r="D6" s="752" t="s">
        <v>545</v>
      </c>
    </row>
    <row r="7" spans="2:10" ht="31.5" customHeight="1" thickBot="1" x14ac:dyDescent="0.3">
      <c r="B7" s="1000" t="s">
        <v>424</v>
      </c>
      <c r="C7" s="1001"/>
      <c r="D7" s="753" t="s">
        <v>546</v>
      </c>
    </row>
    <row r="8" spans="2:10" ht="16.5" customHeight="1" thickBot="1" x14ac:dyDescent="0.3">
      <c r="J8" s="259"/>
    </row>
    <row r="9" spans="2:10" ht="30" customHeight="1" thickBot="1" x14ac:dyDescent="0.3">
      <c r="B9" s="996" t="s">
        <v>425</v>
      </c>
      <c r="C9" s="997"/>
      <c r="D9" s="565" t="s">
        <v>202</v>
      </c>
      <c r="E9" s="566" t="s">
        <v>426</v>
      </c>
      <c r="F9" s="567"/>
      <c r="J9" s="259"/>
    </row>
    <row r="10" spans="2:10" ht="30" customHeight="1" x14ac:dyDescent="0.25">
      <c r="B10" s="568" t="s">
        <v>427</v>
      </c>
      <c r="C10" s="569"/>
      <c r="D10" s="570">
        <v>0</v>
      </c>
      <c r="E10" s="571" t="s">
        <v>428</v>
      </c>
      <c r="F10" s="266"/>
      <c r="G10" s="266"/>
      <c r="H10" s="266"/>
      <c r="I10" s="267"/>
      <c r="J10" s="264"/>
    </row>
    <row r="11" spans="2:10" ht="30" customHeight="1" x14ac:dyDescent="0.25">
      <c r="B11" s="572" t="s">
        <v>429</v>
      </c>
      <c r="C11" s="573"/>
      <c r="D11" s="574">
        <v>0</v>
      </c>
      <c r="E11" s="268"/>
      <c r="F11" s="266"/>
      <c r="G11" s="266"/>
      <c r="H11" s="266"/>
      <c r="I11" s="264"/>
      <c r="J11" s="264"/>
    </row>
    <row r="12" spans="2:10" ht="30" customHeight="1" x14ac:dyDescent="0.25">
      <c r="B12" s="572" t="s">
        <v>430</v>
      </c>
      <c r="C12" s="573"/>
      <c r="D12" s="575">
        <v>0</v>
      </c>
      <c r="E12" s="576"/>
      <c r="F12" s="260"/>
      <c r="G12" s="260"/>
      <c r="H12" s="260"/>
      <c r="I12" s="260"/>
      <c r="J12" s="260"/>
    </row>
    <row r="13" spans="2:10" ht="30" customHeight="1" x14ac:dyDescent="0.25">
      <c r="B13" s="572" t="s">
        <v>431</v>
      </c>
      <c r="C13" s="573"/>
      <c r="D13" s="575">
        <v>0</v>
      </c>
      <c r="E13" s="576"/>
      <c r="F13" s="260"/>
      <c r="G13" s="260"/>
      <c r="H13" s="260"/>
      <c r="I13" s="260"/>
      <c r="J13" s="260"/>
    </row>
    <row r="14" spans="2:10" ht="30" customHeight="1" x14ac:dyDescent="0.25">
      <c r="B14" s="572" t="s">
        <v>432</v>
      </c>
      <c r="C14" s="573"/>
      <c r="D14" s="575">
        <v>0</v>
      </c>
      <c r="E14" s="576"/>
      <c r="F14" s="260"/>
      <c r="G14" s="260"/>
      <c r="H14" s="260"/>
      <c r="I14" s="260"/>
      <c r="J14" s="260"/>
    </row>
    <row r="15" spans="2:10" ht="30" customHeight="1" x14ac:dyDescent="0.25">
      <c r="B15" s="577" t="s">
        <v>433</v>
      </c>
      <c r="C15" s="573"/>
      <c r="D15" s="578">
        <f>SUM(D10:D14)</f>
        <v>0</v>
      </c>
      <c r="E15" s="576"/>
      <c r="F15" s="260"/>
      <c r="G15" s="260"/>
      <c r="H15" s="260"/>
      <c r="I15" s="260"/>
      <c r="J15" s="260"/>
    </row>
    <row r="16" spans="2:10" ht="30" customHeight="1" x14ac:dyDescent="0.25">
      <c r="B16" s="572" t="s">
        <v>434</v>
      </c>
      <c r="C16" s="573"/>
      <c r="D16" s="573">
        <v>0</v>
      </c>
      <c r="E16" s="268" t="s">
        <v>428</v>
      </c>
      <c r="F16" s="260"/>
      <c r="G16" s="260"/>
      <c r="H16" s="260"/>
      <c r="I16" s="260"/>
      <c r="J16" s="260"/>
    </row>
    <row r="17" spans="2:10" ht="30" customHeight="1" thickBot="1" x14ac:dyDescent="0.3">
      <c r="B17" s="1002" t="s">
        <v>435</v>
      </c>
      <c r="C17" s="1003"/>
      <c r="D17" s="579">
        <v>0</v>
      </c>
      <c r="E17" s="580" t="s">
        <v>428</v>
      </c>
      <c r="F17" s="260"/>
      <c r="G17" s="260"/>
      <c r="H17" s="260"/>
      <c r="I17" s="260"/>
      <c r="J17" s="260"/>
    </row>
    <row r="18" spans="2:10" x14ac:dyDescent="0.25">
      <c r="E18" s="260"/>
      <c r="F18" s="260"/>
      <c r="G18" s="260"/>
      <c r="H18" s="260"/>
      <c r="I18" s="260"/>
      <c r="J18" s="260"/>
    </row>
    <row r="19" spans="2:10" x14ac:dyDescent="0.25">
      <c r="E19" s="260"/>
      <c r="F19" s="260"/>
      <c r="G19" s="260"/>
      <c r="H19" s="260"/>
      <c r="I19" s="260"/>
      <c r="J19" s="260"/>
    </row>
    <row r="20" spans="2:10" x14ac:dyDescent="0.25">
      <c r="E20" s="260"/>
      <c r="F20" s="260"/>
      <c r="G20" s="260"/>
      <c r="H20" s="260"/>
      <c r="I20" s="260"/>
      <c r="J20" s="260"/>
    </row>
    <row r="21" spans="2:10" x14ac:dyDescent="0.25">
      <c r="E21" s="260"/>
      <c r="F21" s="260"/>
      <c r="G21" s="260"/>
      <c r="H21" s="260"/>
      <c r="I21" s="260"/>
      <c r="J21" s="260"/>
    </row>
    <row r="22" spans="2:10" x14ac:dyDescent="0.25">
      <c r="E22" s="260"/>
      <c r="F22" s="260"/>
      <c r="G22" s="260"/>
      <c r="H22" s="260"/>
      <c r="I22" s="260"/>
      <c r="J22" s="260"/>
    </row>
    <row r="23" spans="2:10" x14ac:dyDescent="0.25">
      <c r="B23" s="258" t="s">
        <v>556</v>
      </c>
      <c r="E23" s="260"/>
      <c r="F23" s="260"/>
      <c r="G23" s="260"/>
      <c r="H23" s="260"/>
      <c r="I23" s="265"/>
      <c r="J23" s="260"/>
    </row>
    <row r="24" spans="2:10" x14ac:dyDescent="0.25">
      <c r="E24" s="260"/>
      <c r="F24" s="260"/>
      <c r="G24" s="260"/>
      <c r="H24" s="260"/>
      <c r="I24" s="260"/>
      <c r="J24" s="260"/>
    </row>
    <row r="25" spans="2:10" x14ac:dyDescent="0.25">
      <c r="E25" s="260"/>
      <c r="F25" s="260"/>
      <c r="G25" s="260"/>
      <c r="H25" s="260"/>
      <c r="I25" s="260"/>
      <c r="J25" s="260"/>
    </row>
    <row r="26" spans="2:10" x14ac:dyDescent="0.25">
      <c r="E26" s="260"/>
      <c r="F26" s="260"/>
      <c r="G26" s="260"/>
      <c r="H26" s="260"/>
      <c r="I26" s="260"/>
      <c r="J26" s="260"/>
    </row>
    <row r="28" spans="2:10" x14ac:dyDescent="0.25">
      <c r="B28" s="269" t="s">
        <v>547</v>
      </c>
      <c r="C28" s="258" t="s">
        <v>531</v>
      </c>
    </row>
    <row r="30" spans="2:10" x14ac:dyDescent="0.25">
      <c r="B30" s="269" t="s">
        <v>51</v>
      </c>
      <c r="C30" s="754">
        <v>43137</v>
      </c>
    </row>
    <row r="31" spans="2:10" x14ac:dyDescent="0.25">
      <c r="C31" s="755"/>
    </row>
    <row r="32" spans="2:10" x14ac:dyDescent="0.25">
      <c r="B32" s="269" t="s">
        <v>120</v>
      </c>
      <c r="C32" s="756">
        <v>494623071</v>
      </c>
    </row>
    <row r="33" spans="2:3" x14ac:dyDescent="0.25">
      <c r="C33" s="755"/>
    </row>
    <row r="34" spans="2:3" x14ac:dyDescent="0.25">
      <c r="B34" s="269" t="s">
        <v>121</v>
      </c>
      <c r="C34" s="755" t="s">
        <v>532</v>
      </c>
    </row>
  </sheetData>
  <mergeCells count="6">
    <mergeCell ref="B3:D3"/>
    <mergeCell ref="B5:C5"/>
    <mergeCell ref="B6:C6"/>
    <mergeCell ref="B7:C7"/>
    <mergeCell ref="B9:C9"/>
    <mergeCell ref="B17:C17"/>
  </mergeCells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P30" sqref="P30"/>
    </sheetView>
  </sheetViews>
  <sheetFormatPr defaultRowHeight="13.2" x14ac:dyDescent="0.25"/>
  <cols>
    <col min="1" max="1" width="11" customWidth="1"/>
    <col min="2" max="2" width="9" customWidth="1"/>
    <col min="3" max="3" width="10.109375" bestFit="1" customWidth="1"/>
    <col min="4" max="4" width="8" customWidth="1"/>
    <col min="6" max="6" width="9.109375" customWidth="1"/>
    <col min="7" max="7" width="9.88671875" customWidth="1"/>
    <col min="8" max="8" width="9.5546875" customWidth="1"/>
    <col min="9" max="9" width="17.109375" hidden="1" customWidth="1"/>
    <col min="10" max="10" width="12.5546875" customWidth="1"/>
    <col min="11" max="11" width="8.5546875" customWidth="1"/>
  </cols>
  <sheetData>
    <row r="1" spans="1:10" ht="12.9" customHeight="1" x14ac:dyDescent="0.25"/>
    <row r="2" spans="1:10" ht="12.9" customHeight="1" x14ac:dyDescent="0.25">
      <c r="J2" s="4" t="s">
        <v>416</v>
      </c>
    </row>
    <row r="3" spans="1:10" ht="12.9" customHeight="1" x14ac:dyDescent="0.25">
      <c r="A3" s="1007"/>
      <c r="B3" s="1007"/>
      <c r="C3" s="1007"/>
      <c r="D3" s="1007"/>
      <c r="E3" s="1007"/>
      <c r="F3" s="1007"/>
      <c r="G3" s="1007"/>
      <c r="H3" s="1007"/>
      <c r="I3" s="1007"/>
    </row>
    <row r="4" spans="1:10" ht="12.9" customHeight="1" x14ac:dyDescent="0.3">
      <c r="A4" s="401"/>
    </row>
    <row r="5" spans="1:10" ht="12.9" customHeight="1" x14ac:dyDescent="0.3">
      <c r="A5" s="1008" t="s">
        <v>502</v>
      </c>
      <c r="B5" s="1008"/>
      <c r="C5" s="1008"/>
      <c r="D5" s="1008"/>
      <c r="E5" s="1008"/>
      <c r="F5" s="1008"/>
      <c r="G5" s="1008"/>
      <c r="H5" s="1008"/>
      <c r="I5" s="1008"/>
    </row>
    <row r="6" spans="1:10" ht="12.9" customHeight="1" x14ac:dyDescent="0.3">
      <c r="A6" s="402"/>
    </row>
    <row r="7" spans="1:10" ht="12.9" customHeight="1" x14ac:dyDescent="0.3">
      <c r="A7" s="401" t="s">
        <v>249</v>
      </c>
      <c r="B7" s="778" t="s">
        <v>556</v>
      </c>
      <c r="C7" s="778"/>
      <c r="D7" s="778"/>
      <c r="E7" s="778"/>
      <c r="F7" s="778"/>
      <c r="G7" s="778"/>
      <c r="H7" s="778"/>
      <c r="I7" s="778"/>
    </row>
    <row r="8" spans="1:10" ht="12.9" customHeight="1" x14ac:dyDescent="0.3">
      <c r="A8" s="409" t="s">
        <v>302</v>
      </c>
      <c r="B8" s="778" t="s">
        <v>557</v>
      </c>
      <c r="C8" s="778"/>
    </row>
    <row r="9" spans="1:10" ht="12.9" customHeight="1" x14ac:dyDescent="0.3">
      <c r="A9" s="401"/>
    </row>
    <row r="10" spans="1:10" ht="12.9" customHeight="1" x14ac:dyDescent="0.3">
      <c r="A10" s="401"/>
    </row>
    <row r="11" spans="1:10" ht="12.9" customHeight="1" x14ac:dyDescent="0.3">
      <c r="A11" s="401"/>
    </row>
    <row r="12" spans="1:10" ht="12.9" customHeight="1" x14ac:dyDescent="0.3">
      <c r="A12" s="404" t="s">
        <v>303</v>
      </c>
    </row>
    <row r="13" spans="1:10" ht="12.9" customHeight="1" x14ac:dyDescent="0.3">
      <c r="A13" s="404"/>
    </row>
    <row r="14" spans="1:10" ht="12.9" customHeight="1" x14ac:dyDescent="0.3">
      <c r="A14" s="405" t="s">
        <v>304</v>
      </c>
    </row>
    <row r="15" spans="1:10" ht="12.9" customHeight="1" x14ac:dyDescent="0.3">
      <c r="A15" s="406"/>
      <c r="B15" t="s">
        <v>558</v>
      </c>
    </row>
    <row r="16" spans="1:10" ht="12.9" customHeight="1" x14ac:dyDescent="0.3">
      <c r="A16" s="406"/>
      <c r="B16" t="s">
        <v>559</v>
      </c>
    </row>
    <row r="17" spans="1:9" ht="12.9" customHeight="1" x14ac:dyDescent="0.3">
      <c r="A17" s="406"/>
    </row>
    <row r="18" spans="1:9" ht="12.9" customHeight="1" x14ac:dyDescent="0.3">
      <c r="A18" s="405" t="s">
        <v>305</v>
      </c>
    </row>
    <row r="19" spans="1:9" ht="12.9" customHeight="1" x14ac:dyDescent="0.3">
      <c r="B19" s="410" t="s">
        <v>560</v>
      </c>
      <c r="C19" s="410"/>
      <c r="D19" s="410"/>
      <c r="E19" s="410"/>
      <c r="F19" s="410"/>
      <c r="G19" s="410"/>
      <c r="H19" s="410"/>
      <c r="I19" s="410"/>
    </row>
    <row r="20" spans="1:9" ht="12.9" customHeight="1" x14ac:dyDescent="0.3">
      <c r="A20" s="4"/>
      <c r="B20" s="407" t="s">
        <v>311</v>
      </c>
    </row>
    <row r="21" spans="1:9" s="4" customFormat="1" ht="12.9" customHeight="1" x14ac:dyDescent="0.3">
      <c r="B21" s="407" t="s">
        <v>561</v>
      </c>
    </row>
    <row r="22" spans="1:9" ht="12.9" customHeight="1" x14ac:dyDescent="0.3">
      <c r="B22" s="407" t="s">
        <v>562</v>
      </c>
    </row>
    <row r="23" spans="1:9" ht="12.9" customHeight="1" x14ac:dyDescent="0.3">
      <c r="B23" s="407" t="s">
        <v>563</v>
      </c>
      <c r="F23" t="s">
        <v>565</v>
      </c>
    </row>
    <row r="24" spans="1:9" ht="12.9" customHeight="1" x14ac:dyDescent="0.3">
      <c r="B24" s="407" t="s">
        <v>564</v>
      </c>
      <c r="F24" t="s">
        <v>566</v>
      </c>
    </row>
    <row r="25" spans="1:9" ht="12.9" customHeight="1" x14ac:dyDescent="0.3">
      <c r="B25" s="407"/>
    </row>
    <row r="26" spans="1:9" ht="12.9" customHeight="1" x14ac:dyDescent="0.3">
      <c r="A26" s="405" t="s">
        <v>306</v>
      </c>
    </row>
    <row r="27" spans="1:9" ht="12.9" customHeight="1" x14ac:dyDescent="0.3">
      <c r="B27" s="407" t="s">
        <v>567</v>
      </c>
    </row>
    <row r="28" spans="1:9" ht="12.9" customHeight="1" x14ac:dyDescent="0.3">
      <c r="B28" s="407" t="s">
        <v>572</v>
      </c>
    </row>
    <row r="29" spans="1:9" ht="12.9" customHeight="1" x14ac:dyDescent="0.3">
      <c r="B29" s="407" t="s">
        <v>312</v>
      </c>
    </row>
    <row r="30" spans="1:9" ht="12.9" customHeight="1" x14ac:dyDescent="0.3">
      <c r="B30" s="407" t="s">
        <v>568</v>
      </c>
    </row>
    <row r="31" spans="1:9" ht="12.9" customHeight="1" x14ac:dyDescent="0.3">
      <c r="B31" s="407"/>
    </row>
    <row r="32" spans="1:9" ht="12.9" customHeight="1" x14ac:dyDescent="0.3">
      <c r="A32" s="405" t="s">
        <v>307</v>
      </c>
    </row>
    <row r="33" spans="1:11" ht="12.9" customHeight="1" x14ac:dyDescent="0.3">
      <c r="B33" s="410" t="s">
        <v>308</v>
      </c>
      <c r="C33" s="231"/>
      <c r="D33" s="231"/>
      <c r="E33" s="231"/>
      <c r="F33" s="231"/>
      <c r="G33" s="231"/>
    </row>
    <row r="34" spans="1:11" ht="12.9" customHeight="1" x14ac:dyDescent="0.3">
      <c r="B34" s="410"/>
      <c r="C34" s="231"/>
      <c r="D34" s="231"/>
      <c r="E34" s="231"/>
      <c r="F34" s="231"/>
      <c r="G34" s="231"/>
    </row>
    <row r="35" spans="1:11" ht="12.9" customHeight="1" x14ac:dyDescent="0.3">
      <c r="A35" s="405" t="s">
        <v>309</v>
      </c>
    </row>
    <row r="36" spans="1:11" ht="12.9" customHeight="1" x14ac:dyDescent="0.3">
      <c r="A36" s="406"/>
      <c r="B36" s="410" t="s">
        <v>569</v>
      </c>
    </row>
    <row r="38" spans="1:11" ht="14.4" x14ac:dyDescent="0.3">
      <c r="A38" s="404" t="s">
        <v>436</v>
      </c>
    </row>
    <row r="39" spans="1:11" ht="11.25" customHeight="1" x14ac:dyDescent="0.3">
      <c r="A39" s="404"/>
      <c r="B39" s="403"/>
      <c r="C39" s="412"/>
      <c r="D39" s="412"/>
      <c r="E39" s="412"/>
      <c r="F39" s="412"/>
      <c r="G39" s="412"/>
      <c r="H39" s="412"/>
      <c r="I39" s="412"/>
      <c r="J39" s="412"/>
    </row>
    <row r="40" spans="1:11" ht="15" customHeight="1" x14ac:dyDescent="0.3">
      <c r="A40" s="404"/>
      <c r="B40" s="401" t="s">
        <v>573</v>
      </c>
      <c r="C40" s="758"/>
      <c r="D40" s="758"/>
      <c r="E40" s="758"/>
      <c r="F40" s="758"/>
      <c r="G40" s="758"/>
      <c r="H40" s="758"/>
      <c r="I40" s="758"/>
      <c r="J40" s="758"/>
      <c r="K40" s="25"/>
    </row>
    <row r="41" spans="1:11" ht="14.4" x14ac:dyDescent="0.3">
      <c r="A41" s="411"/>
      <c r="B41" s="1004"/>
      <c r="C41" s="1004"/>
    </row>
    <row r="42" spans="1:11" ht="15" customHeight="1" x14ac:dyDescent="0.25">
      <c r="A42" s="581" t="s">
        <v>576</v>
      </c>
      <c r="B42" s="1005" t="s">
        <v>574</v>
      </c>
      <c r="C42" s="1006"/>
      <c r="D42" s="1006"/>
      <c r="E42" s="1006"/>
      <c r="F42" s="1006"/>
      <c r="G42" s="1006"/>
      <c r="H42" s="1006"/>
      <c r="I42" s="1006"/>
      <c r="J42" s="1006"/>
      <c r="K42" s="1006"/>
    </row>
    <row r="43" spans="1:11" ht="18" customHeight="1" x14ac:dyDescent="0.25">
      <c r="A43" s="581"/>
      <c r="B43" s="759"/>
      <c r="C43" s="737"/>
      <c r="D43" s="737"/>
      <c r="E43" s="737"/>
      <c r="F43" s="737"/>
      <c r="G43" s="737"/>
      <c r="H43" s="737"/>
      <c r="I43" s="737"/>
      <c r="J43" s="737"/>
      <c r="K43" s="737"/>
    </row>
    <row r="44" spans="1:11" ht="14.25" customHeight="1" x14ac:dyDescent="0.25">
      <c r="A44" s="760" t="s">
        <v>575</v>
      </c>
      <c r="B44" s="737"/>
      <c r="C44" s="737"/>
      <c r="D44" s="737"/>
      <c r="E44" s="737"/>
      <c r="F44" s="737"/>
      <c r="G44" s="737"/>
      <c r="H44" s="737"/>
      <c r="I44" s="737"/>
      <c r="J44" s="737"/>
      <c r="K44" s="737"/>
    </row>
    <row r="45" spans="1:11" ht="13.5" customHeight="1" x14ac:dyDescent="0.25">
      <c r="A45" s="581"/>
      <c r="B45" s="759"/>
      <c r="C45" s="737"/>
      <c r="D45" s="737"/>
      <c r="E45" s="737"/>
      <c r="F45" s="737"/>
      <c r="G45" s="737"/>
      <c r="H45" s="737"/>
      <c r="I45" s="737"/>
      <c r="J45" s="737"/>
      <c r="K45" s="737"/>
    </row>
    <row r="46" spans="1:11" ht="14.4" x14ac:dyDescent="0.3">
      <c r="A46" s="404"/>
      <c r="B46" s="412"/>
      <c r="C46" s="412"/>
      <c r="D46" s="412"/>
      <c r="E46" s="412"/>
      <c r="F46" s="412"/>
      <c r="G46" s="412"/>
      <c r="H46" s="412"/>
      <c r="I46" s="412"/>
      <c r="J46" s="412"/>
    </row>
    <row r="47" spans="1:11" ht="14.4" x14ac:dyDescent="0.3">
      <c r="A47" s="1004" t="s">
        <v>310</v>
      </c>
      <c r="B47" s="1004"/>
      <c r="C47" s="761">
        <v>43137</v>
      </c>
      <c r="D47" s="121"/>
      <c r="E47" s="121"/>
      <c r="F47" s="121"/>
      <c r="G47" s="121"/>
      <c r="H47" s="121"/>
      <c r="I47" s="121"/>
      <c r="J47" s="121"/>
    </row>
    <row r="49" spans="1:2" ht="14.4" x14ac:dyDescent="0.3">
      <c r="A49" s="408" t="s">
        <v>242</v>
      </c>
      <c r="B49" t="s">
        <v>531</v>
      </c>
    </row>
    <row r="50" spans="1:2" ht="14.4" x14ac:dyDescent="0.3">
      <c r="A50" s="121"/>
      <c r="B50" s="401"/>
    </row>
    <row r="51" spans="1:2" ht="14.4" x14ac:dyDescent="0.3">
      <c r="A51" s="404"/>
    </row>
    <row r="52" spans="1:2" ht="14.4" x14ac:dyDescent="0.3">
      <c r="B52" s="407"/>
    </row>
    <row r="53" spans="1:2" ht="14.4" x14ac:dyDescent="0.3">
      <c r="B53" s="407"/>
    </row>
    <row r="54" spans="1:2" ht="14.4" x14ac:dyDescent="0.3">
      <c r="B54" s="407"/>
    </row>
    <row r="59" spans="1:2" x14ac:dyDescent="0.25">
      <c r="B59" s="231"/>
    </row>
  </sheetData>
  <mergeCells count="7">
    <mergeCell ref="B41:C41"/>
    <mergeCell ref="A47:B47"/>
    <mergeCell ref="B42:K42"/>
    <mergeCell ref="A3:I3"/>
    <mergeCell ref="A5:I5"/>
    <mergeCell ref="B7:I7"/>
    <mergeCell ref="B8:C8"/>
  </mergeCell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workbookViewId="0">
      <selection activeCell="A2" sqref="A2:B2"/>
    </sheetView>
  </sheetViews>
  <sheetFormatPr defaultRowHeight="13.2" x14ac:dyDescent="0.25"/>
  <cols>
    <col min="1" max="1" width="5.109375" customWidth="1"/>
    <col min="2" max="2" width="53.33203125" customWidth="1"/>
    <col min="3" max="3" width="16.5546875" hidden="1" customWidth="1"/>
    <col min="4" max="4" width="19.88671875" customWidth="1"/>
    <col min="5" max="5" width="13.5546875" customWidth="1"/>
    <col min="6" max="6" width="10.6640625" customWidth="1"/>
    <col min="7" max="7" width="12.88671875" customWidth="1"/>
    <col min="8" max="8" width="10.6640625" customWidth="1"/>
    <col min="15" max="16" width="12.6640625" bestFit="1" customWidth="1"/>
    <col min="18" max="18" width="12.6640625" bestFit="1" customWidth="1"/>
  </cols>
  <sheetData>
    <row r="1" spans="1:16" ht="15.6" x14ac:dyDescent="0.3">
      <c r="A1" s="777" t="s">
        <v>10</v>
      </c>
      <c r="B1" s="788"/>
      <c r="C1" s="788"/>
      <c r="D1" s="788"/>
      <c r="E1" s="2"/>
      <c r="G1" s="2"/>
      <c r="H1" s="2"/>
      <c r="I1" s="2"/>
      <c r="J1" s="3" t="s">
        <v>345</v>
      </c>
    </row>
    <row r="2" spans="1:16" x14ac:dyDescent="0.25">
      <c r="A2" s="788" t="s">
        <v>578</v>
      </c>
      <c r="B2" s="788"/>
      <c r="C2" s="2"/>
      <c r="D2" s="2"/>
      <c r="E2" s="2"/>
      <c r="F2" s="2"/>
      <c r="G2" s="2"/>
      <c r="H2" s="2"/>
      <c r="I2" s="18"/>
      <c r="J2" s="3"/>
    </row>
    <row r="3" spans="1:16" ht="13.8" thickBot="1" x14ac:dyDescent="0.3">
      <c r="G3" s="423"/>
      <c r="H3" s="423"/>
      <c r="J3" s="425" t="s">
        <v>413</v>
      </c>
    </row>
    <row r="4" spans="1:16" ht="15" customHeight="1" thickBot="1" x14ac:dyDescent="0.3">
      <c r="A4" s="789" t="s">
        <v>215</v>
      </c>
      <c r="B4" s="790" t="s">
        <v>211</v>
      </c>
      <c r="C4" s="474"/>
      <c r="D4" s="789" t="s">
        <v>340</v>
      </c>
      <c r="E4" s="795" t="s">
        <v>477</v>
      </c>
      <c r="F4" s="796"/>
      <c r="G4" s="795" t="s">
        <v>478</v>
      </c>
      <c r="H4" s="796"/>
      <c r="I4" s="768" t="s">
        <v>363</v>
      </c>
      <c r="J4" s="793" t="s">
        <v>363</v>
      </c>
    </row>
    <row r="5" spans="1:16" ht="23.4" thickBot="1" x14ac:dyDescent="0.3">
      <c r="A5" s="774"/>
      <c r="B5" s="791"/>
      <c r="C5" s="475"/>
      <c r="D5" s="774"/>
      <c r="E5" s="464" t="s">
        <v>361</v>
      </c>
      <c r="F5" s="464" t="s">
        <v>362</v>
      </c>
      <c r="G5" s="464" t="s">
        <v>361</v>
      </c>
      <c r="H5" s="464" t="s">
        <v>362</v>
      </c>
      <c r="I5" s="775"/>
      <c r="J5" s="794"/>
    </row>
    <row r="6" spans="1:16" ht="10.5" customHeight="1" thickBot="1" x14ac:dyDescent="0.3">
      <c r="A6" s="775"/>
      <c r="B6" s="792"/>
      <c r="C6" s="476"/>
      <c r="D6" s="775"/>
      <c r="E6" s="426">
        <v>1</v>
      </c>
      <c r="F6" s="465">
        <v>2</v>
      </c>
      <c r="G6" s="426">
        <v>3</v>
      </c>
      <c r="H6" s="465">
        <v>4</v>
      </c>
      <c r="I6" s="466" t="s">
        <v>347</v>
      </c>
      <c r="J6" s="465" t="s">
        <v>348</v>
      </c>
    </row>
    <row r="7" spans="1:16" ht="12.75" customHeight="1" x14ac:dyDescent="0.25">
      <c r="A7" s="480">
        <v>1</v>
      </c>
      <c r="B7" s="485" t="s">
        <v>365</v>
      </c>
      <c r="C7" s="475"/>
      <c r="D7" s="480" t="s">
        <v>325</v>
      </c>
      <c r="E7" s="682">
        <v>3497596.63</v>
      </c>
      <c r="F7" s="683">
        <v>248145</v>
      </c>
      <c r="G7" s="491">
        <f>SUM(G8+G11)</f>
        <v>3773527.2800000003</v>
      </c>
      <c r="H7" s="497">
        <f>SUM(H8+H11)</f>
        <v>292170.8</v>
      </c>
      <c r="I7" s="491">
        <f>IF(E7&gt;0,G7/E7,"")</f>
        <v>1.0788915015623173</v>
      </c>
      <c r="J7" s="504">
        <f>IF(F7&gt;0,H7/F7,"")</f>
        <v>1.1774196538314292</v>
      </c>
    </row>
    <row r="8" spans="1:16" ht="12.75" customHeight="1" x14ac:dyDescent="0.25">
      <c r="A8" s="481">
        <v>2</v>
      </c>
      <c r="B8" s="486" t="s">
        <v>364</v>
      </c>
      <c r="C8" s="477"/>
      <c r="D8" s="481">
        <v>501</v>
      </c>
      <c r="E8" s="684">
        <v>2643345.63</v>
      </c>
      <c r="F8" s="685">
        <v>217061</v>
      </c>
      <c r="G8" s="492">
        <v>2864885.08</v>
      </c>
      <c r="H8" s="498">
        <v>258745</v>
      </c>
      <c r="I8" s="492">
        <f t="shared" ref="I8:I35" si="0">IF(E8&gt;0,G8/E8,"")</f>
        <v>1.0838102469407302</v>
      </c>
      <c r="J8" s="541">
        <f t="shared" ref="J8:J35" si="1">IF(F8&gt;0,H8/F8,"")</f>
        <v>1.1920381828149691</v>
      </c>
    </row>
    <row r="9" spans="1:16" x14ac:dyDescent="0.25">
      <c r="A9" s="482">
        <v>3</v>
      </c>
      <c r="B9" s="487" t="s">
        <v>12</v>
      </c>
      <c r="C9" s="478"/>
      <c r="D9" s="482"/>
      <c r="E9" s="541"/>
      <c r="F9" s="498"/>
      <c r="G9" s="492"/>
      <c r="H9" s="498"/>
      <c r="I9" s="492" t="str">
        <f t="shared" si="0"/>
        <v/>
      </c>
      <c r="J9" s="541" t="str">
        <f t="shared" si="1"/>
        <v/>
      </c>
    </row>
    <row r="10" spans="1:16" x14ac:dyDescent="0.25">
      <c r="A10" s="482">
        <v>4</v>
      </c>
      <c r="B10" s="487" t="s">
        <v>13</v>
      </c>
      <c r="C10" s="479"/>
      <c r="D10" s="482"/>
      <c r="E10" s="541">
        <v>2295495.1800000002</v>
      </c>
      <c r="F10" s="498">
        <v>217061</v>
      </c>
      <c r="G10" s="492">
        <v>2419598.7400000002</v>
      </c>
      <c r="H10" s="498">
        <v>243892</v>
      </c>
      <c r="I10" s="492">
        <f t="shared" si="0"/>
        <v>1.0540639601778645</v>
      </c>
      <c r="J10" s="541">
        <f t="shared" si="1"/>
        <v>1.1236104136625189</v>
      </c>
    </row>
    <row r="11" spans="1:16" x14ac:dyDescent="0.25">
      <c r="A11" s="482">
        <v>5</v>
      </c>
      <c r="B11" s="487" t="s">
        <v>366</v>
      </c>
      <c r="C11" s="478"/>
      <c r="D11" s="482">
        <v>502</v>
      </c>
      <c r="E11" s="541">
        <v>854251</v>
      </c>
      <c r="F11" s="498">
        <v>31084</v>
      </c>
      <c r="G11" s="492">
        <v>908642.2</v>
      </c>
      <c r="H11" s="498">
        <v>33425.800000000003</v>
      </c>
      <c r="I11" s="492">
        <f t="shared" si="0"/>
        <v>1.0636712160711548</v>
      </c>
      <c r="J11" s="541">
        <f t="shared" si="1"/>
        <v>1.0753377943636599</v>
      </c>
    </row>
    <row r="12" spans="1:16" x14ac:dyDescent="0.25">
      <c r="A12" s="482">
        <v>6</v>
      </c>
      <c r="B12" s="487" t="s">
        <v>14</v>
      </c>
      <c r="C12" s="478"/>
      <c r="D12" s="482"/>
      <c r="E12" s="541">
        <v>123766</v>
      </c>
      <c r="F12" s="498">
        <v>4662</v>
      </c>
      <c r="G12" s="492">
        <v>127440</v>
      </c>
      <c r="H12" s="498"/>
      <c r="I12" s="492">
        <f t="shared" si="0"/>
        <v>1.0296850508217119</v>
      </c>
      <c r="J12" s="541">
        <f t="shared" si="1"/>
        <v>0</v>
      </c>
      <c r="O12" s="680"/>
    </row>
    <row r="13" spans="1:16" x14ac:dyDescent="0.25">
      <c r="A13" s="482">
        <v>7</v>
      </c>
      <c r="B13" s="487" t="s">
        <v>15</v>
      </c>
      <c r="C13" s="478"/>
      <c r="D13" s="482"/>
      <c r="E13" s="541"/>
      <c r="F13" s="498"/>
      <c r="G13" s="492"/>
      <c r="H13" s="498"/>
      <c r="I13" s="492" t="str">
        <f t="shared" si="0"/>
        <v/>
      </c>
      <c r="J13" s="541" t="str">
        <f t="shared" si="1"/>
        <v/>
      </c>
    </row>
    <row r="14" spans="1:16" x14ac:dyDescent="0.25">
      <c r="A14" s="482">
        <v>8</v>
      </c>
      <c r="B14" s="487" t="s">
        <v>16</v>
      </c>
      <c r="C14" s="478"/>
      <c r="D14" s="482"/>
      <c r="E14" s="541">
        <v>397892</v>
      </c>
      <c r="F14" s="498">
        <v>6217</v>
      </c>
      <c r="G14" s="492">
        <v>483989</v>
      </c>
      <c r="H14" s="498"/>
      <c r="I14" s="492">
        <f t="shared" si="0"/>
        <v>1.2163828375539092</v>
      </c>
      <c r="J14" s="541">
        <f t="shared" si="1"/>
        <v>0</v>
      </c>
    </row>
    <row r="15" spans="1:16" x14ac:dyDescent="0.25">
      <c r="A15" s="482">
        <v>9</v>
      </c>
      <c r="B15" s="487" t="s">
        <v>17</v>
      </c>
      <c r="C15" s="478"/>
      <c r="D15" s="482"/>
      <c r="E15" s="541">
        <v>332593</v>
      </c>
      <c r="F15" s="498">
        <v>20205</v>
      </c>
      <c r="G15" s="492">
        <v>297213.2</v>
      </c>
      <c r="H15" s="498">
        <v>33425.800000000003</v>
      </c>
      <c r="I15" s="492">
        <f t="shared" si="0"/>
        <v>0.89362433965838128</v>
      </c>
      <c r="J15" s="541">
        <f t="shared" si="1"/>
        <v>1.6543330858698344</v>
      </c>
    </row>
    <row r="16" spans="1:16" x14ac:dyDescent="0.25">
      <c r="A16" s="482">
        <v>10</v>
      </c>
      <c r="B16" s="488" t="s">
        <v>367</v>
      </c>
      <c r="C16" s="478" t="s">
        <v>18</v>
      </c>
      <c r="D16" s="482">
        <v>503.50400000000002</v>
      </c>
      <c r="E16" s="541"/>
      <c r="F16" s="498"/>
      <c r="G16" s="492"/>
      <c r="H16" s="498"/>
      <c r="I16" s="492" t="str">
        <f t="shared" si="0"/>
        <v/>
      </c>
      <c r="J16" s="541" t="str">
        <f t="shared" si="1"/>
        <v/>
      </c>
      <c r="P16" s="680"/>
    </row>
    <row r="17" spans="1:18" x14ac:dyDescent="0.25">
      <c r="A17" s="482">
        <v>11</v>
      </c>
      <c r="B17" s="488" t="s">
        <v>368</v>
      </c>
      <c r="C17" s="478"/>
      <c r="D17" s="482" t="s">
        <v>326</v>
      </c>
      <c r="E17" s="541"/>
      <c r="F17" s="498"/>
      <c r="G17" s="492"/>
      <c r="H17" s="498"/>
      <c r="I17" s="492" t="str">
        <f t="shared" si="0"/>
        <v/>
      </c>
      <c r="J17" s="541" t="str">
        <f t="shared" si="1"/>
        <v/>
      </c>
    </row>
    <row r="18" spans="1:18" x14ac:dyDescent="0.25">
      <c r="A18" s="482">
        <v>12</v>
      </c>
      <c r="B18" s="487" t="s">
        <v>369</v>
      </c>
      <c r="C18" s="478"/>
      <c r="D18" s="482" t="s">
        <v>19</v>
      </c>
      <c r="E18" s="541">
        <v>970901.02</v>
      </c>
      <c r="F18" s="498">
        <v>15542</v>
      </c>
      <c r="G18" s="492">
        <v>838760.12</v>
      </c>
      <c r="H18" s="498">
        <v>7004.8</v>
      </c>
      <c r="I18" s="492">
        <f t="shared" si="0"/>
        <v>0.86389869072338599</v>
      </c>
      <c r="J18" s="541">
        <f t="shared" si="1"/>
        <v>0.45070132544074121</v>
      </c>
    </row>
    <row r="19" spans="1:18" x14ac:dyDescent="0.25">
      <c r="A19" s="482">
        <v>13</v>
      </c>
      <c r="B19" s="487" t="s">
        <v>284</v>
      </c>
      <c r="C19" s="478"/>
      <c r="D19" s="482">
        <v>511</v>
      </c>
      <c r="E19" s="541">
        <v>364268.55</v>
      </c>
      <c r="F19" s="498"/>
      <c r="G19" s="492">
        <v>221903.1</v>
      </c>
      <c r="H19" s="498">
        <v>2554.8000000000002</v>
      </c>
      <c r="I19" s="492">
        <f t="shared" si="0"/>
        <v>0.60917446757344274</v>
      </c>
      <c r="J19" s="541" t="str">
        <f t="shared" si="1"/>
        <v/>
      </c>
      <c r="P19" s="680"/>
    </row>
    <row r="20" spans="1:18" x14ac:dyDescent="0.25">
      <c r="A20" s="482">
        <v>14</v>
      </c>
      <c r="B20" s="487" t="s">
        <v>327</v>
      </c>
      <c r="C20" s="478"/>
      <c r="D20" s="482">
        <v>512</v>
      </c>
      <c r="E20" s="541">
        <v>43569</v>
      </c>
      <c r="F20" s="498"/>
      <c r="G20" s="492">
        <v>54926</v>
      </c>
      <c r="H20" s="498"/>
      <c r="I20" s="492">
        <f t="shared" si="0"/>
        <v>1.2606669879960521</v>
      </c>
      <c r="J20" s="541" t="str">
        <f t="shared" si="1"/>
        <v/>
      </c>
    </row>
    <row r="21" spans="1:18" x14ac:dyDescent="0.25">
      <c r="A21" s="482">
        <v>15</v>
      </c>
      <c r="B21" s="487" t="s">
        <v>285</v>
      </c>
      <c r="C21" s="478"/>
      <c r="D21" s="482">
        <v>518</v>
      </c>
      <c r="E21" s="541"/>
      <c r="F21" s="498"/>
      <c r="G21" s="492">
        <v>68275.8</v>
      </c>
      <c r="H21" s="498"/>
      <c r="I21" s="492" t="str">
        <f t="shared" si="0"/>
        <v/>
      </c>
      <c r="J21" s="541" t="str">
        <f t="shared" si="1"/>
        <v/>
      </c>
    </row>
    <row r="22" spans="1:18" x14ac:dyDescent="0.25">
      <c r="A22" s="482">
        <v>16</v>
      </c>
      <c r="B22" s="487" t="s">
        <v>286</v>
      </c>
      <c r="C22" s="478"/>
      <c r="D22" s="482">
        <v>518</v>
      </c>
      <c r="E22" s="541">
        <v>16688.7</v>
      </c>
      <c r="F22" s="498">
        <v>15542</v>
      </c>
      <c r="G22" s="492">
        <v>14303.31</v>
      </c>
      <c r="H22" s="498"/>
      <c r="I22" s="492">
        <f t="shared" si="0"/>
        <v>0.85706555933056494</v>
      </c>
      <c r="J22" s="541">
        <f t="shared" si="1"/>
        <v>0</v>
      </c>
    </row>
    <row r="23" spans="1:18" x14ac:dyDescent="0.25">
      <c r="A23" s="482">
        <v>17</v>
      </c>
      <c r="B23" s="487" t="s">
        <v>370</v>
      </c>
      <c r="C23" s="478"/>
      <c r="D23" s="482" t="s">
        <v>20</v>
      </c>
      <c r="E23" s="541">
        <v>16799519.390000001</v>
      </c>
      <c r="F23" s="498">
        <v>147649</v>
      </c>
      <c r="G23" s="492">
        <f>SUM(P19)</f>
        <v>0</v>
      </c>
      <c r="H23" s="498">
        <v>160945.89000000001</v>
      </c>
      <c r="I23" s="492">
        <f t="shared" si="0"/>
        <v>0</v>
      </c>
      <c r="J23" s="541">
        <f t="shared" si="1"/>
        <v>1.0900574335078463</v>
      </c>
    </row>
    <row r="24" spans="1:18" x14ac:dyDescent="0.25">
      <c r="A24" s="482">
        <v>18</v>
      </c>
      <c r="B24" s="489" t="s">
        <v>294</v>
      </c>
      <c r="C24" s="478"/>
      <c r="D24" s="529">
        <v>521</v>
      </c>
      <c r="E24" s="541">
        <v>12333342</v>
      </c>
      <c r="F24" s="498"/>
      <c r="G24" s="492">
        <v>13134237</v>
      </c>
      <c r="H24" s="498">
        <v>117978</v>
      </c>
      <c r="I24" s="492">
        <f t="shared" si="0"/>
        <v>1.0649373868007552</v>
      </c>
      <c r="J24" s="541" t="str">
        <f t="shared" si="1"/>
        <v/>
      </c>
      <c r="O24" s="680"/>
      <c r="P24" s="680"/>
      <c r="R24" s="680"/>
    </row>
    <row r="25" spans="1:18" x14ac:dyDescent="0.25">
      <c r="A25" s="482">
        <v>19</v>
      </c>
      <c r="B25" s="487" t="s">
        <v>378</v>
      </c>
      <c r="C25" s="478"/>
      <c r="D25" s="482">
        <v>524.52499999999998</v>
      </c>
      <c r="E25" s="541">
        <v>4168870.1</v>
      </c>
      <c r="F25" s="498">
        <v>38077.9</v>
      </c>
      <c r="G25" s="492">
        <v>4475403.9000000004</v>
      </c>
      <c r="H25" s="498">
        <v>40608.33</v>
      </c>
      <c r="I25" s="492">
        <f t="shared" si="0"/>
        <v>1.073529227979543</v>
      </c>
      <c r="J25" s="541">
        <f t="shared" si="1"/>
        <v>1.0664540323914922</v>
      </c>
    </row>
    <row r="26" spans="1:18" x14ac:dyDescent="0.25">
      <c r="A26" s="482">
        <v>20</v>
      </c>
      <c r="B26" s="487" t="s">
        <v>337</v>
      </c>
      <c r="C26" s="478"/>
      <c r="D26" s="482">
        <v>527</v>
      </c>
      <c r="E26" s="541">
        <v>51930</v>
      </c>
      <c r="F26" s="498"/>
      <c r="G26" s="492">
        <v>40772</v>
      </c>
      <c r="H26" s="498"/>
      <c r="I26" s="492">
        <f t="shared" si="0"/>
        <v>0.78513383400731751</v>
      </c>
      <c r="J26" s="541" t="str">
        <f t="shared" si="1"/>
        <v/>
      </c>
    </row>
    <row r="27" spans="1:18" x14ac:dyDescent="0.25">
      <c r="A27" s="482">
        <v>21</v>
      </c>
      <c r="B27" s="487" t="s">
        <v>338</v>
      </c>
      <c r="C27" s="478"/>
      <c r="D27" s="482">
        <v>527</v>
      </c>
      <c r="E27" s="541">
        <v>13649</v>
      </c>
      <c r="F27" s="498"/>
      <c r="G27" s="492">
        <v>12471</v>
      </c>
      <c r="H27" s="498"/>
      <c r="I27" s="492">
        <f t="shared" si="0"/>
        <v>0.91369331086526484</v>
      </c>
      <c r="J27" s="541" t="str">
        <f t="shared" si="1"/>
        <v/>
      </c>
    </row>
    <row r="28" spans="1:18" x14ac:dyDescent="0.25">
      <c r="A28" s="482">
        <v>22</v>
      </c>
      <c r="B28" s="487" t="s">
        <v>339</v>
      </c>
      <c r="C28" s="478"/>
      <c r="D28" s="482">
        <v>527</v>
      </c>
      <c r="E28" s="541">
        <v>179798</v>
      </c>
      <c r="F28" s="498">
        <v>777.1</v>
      </c>
      <c r="G28" s="492">
        <v>260316.74</v>
      </c>
      <c r="H28" s="498">
        <v>2359.56</v>
      </c>
      <c r="I28" s="492">
        <f t="shared" si="0"/>
        <v>1.4478288968731576</v>
      </c>
      <c r="J28" s="541">
        <f t="shared" si="1"/>
        <v>3.0363659760648565</v>
      </c>
    </row>
    <row r="29" spans="1:18" x14ac:dyDescent="0.25">
      <c r="A29" s="482">
        <v>23</v>
      </c>
      <c r="B29" s="487" t="s">
        <v>371</v>
      </c>
      <c r="C29" s="478"/>
      <c r="D29" s="482" t="s">
        <v>21</v>
      </c>
      <c r="E29" s="541"/>
      <c r="F29" s="498"/>
      <c r="G29" s="492">
        <v>6080</v>
      </c>
      <c r="H29" s="498"/>
      <c r="I29" s="492" t="str">
        <f t="shared" si="0"/>
        <v/>
      </c>
      <c r="J29" s="541" t="str">
        <f t="shared" si="1"/>
        <v/>
      </c>
    </row>
    <row r="30" spans="1:18" x14ac:dyDescent="0.25">
      <c r="A30" s="482">
        <v>24</v>
      </c>
      <c r="B30" s="487" t="s">
        <v>372</v>
      </c>
      <c r="C30" s="478"/>
      <c r="D30" s="482" t="s">
        <v>301</v>
      </c>
      <c r="E30" s="541">
        <v>31532.5</v>
      </c>
      <c r="F30" s="498"/>
      <c r="G30" s="492">
        <v>35384.5</v>
      </c>
      <c r="H30" s="498"/>
      <c r="I30" s="492">
        <f t="shared" si="0"/>
        <v>1.122159676524221</v>
      </c>
      <c r="J30" s="541" t="str">
        <f t="shared" si="1"/>
        <v/>
      </c>
    </row>
    <row r="31" spans="1:18" x14ac:dyDescent="0.25">
      <c r="A31" s="482">
        <v>25</v>
      </c>
      <c r="B31" s="487" t="s">
        <v>373</v>
      </c>
      <c r="C31" s="478"/>
      <c r="D31" s="482" t="s">
        <v>22</v>
      </c>
      <c r="E31" s="541">
        <v>1063951.74</v>
      </c>
      <c r="F31" s="498"/>
      <c r="G31" s="493">
        <v>728716.02</v>
      </c>
      <c r="H31" s="499">
        <v>7892</v>
      </c>
      <c r="I31" s="492">
        <f t="shared" si="0"/>
        <v>0.68491454321039036</v>
      </c>
      <c r="J31" s="541" t="str">
        <f t="shared" si="1"/>
        <v/>
      </c>
      <c r="R31" s="680"/>
    </row>
    <row r="32" spans="1:18" ht="12" customHeight="1" x14ac:dyDescent="0.25">
      <c r="A32" s="482">
        <v>26</v>
      </c>
      <c r="B32" s="487" t="s">
        <v>379</v>
      </c>
      <c r="C32" s="416">
        <v>551</v>
      </c>
      <c r="D32" s="483">
        <v>551</v>
      </c>
      <c r="E32" s="541">
        <v>559618</v>
      </c>
      <c r="F32" s="498"/>
      <c r="G32" s="494">
        <v>444119</v>
      </c>
      <c r="H32" s="500">
        <v>7892</v>
      </c>
      <c r="I32" s="492">
        <f t="shared" si="0"/>
        <v>0.79361099893141396</v>
      </c>
      <c r="J32" s="541" t="str">
        <f t="shared" si="1"/>
        <v/>
      </c>
      <c r="R32" s="680"/>
    </row>
    <row r="33" spans="1:16" ht="12" customHeight="1" x14ac:dyDescent="0.25">
      <c r="A33" s="482">
        <v>27</v>
      </c>
      <c r="B33" s="487" t="s">
        <v>380</v>
      </c>
      <c r="C33" s="416"/>
      <c r="D33" s="483">
        <v>558</v>
      </c>
      <c r="E33" s="541">
        <v>504333.74</v>
      </c>
      <c r="F33" s="498"/>
      <c r="G33" s="494">
        <v>284597.02</v>
      </c>
      <c r="H33" s="501"/>
      <c r="I33" s="492">
        <f t="shared" si="0"/>
        <v>0.56430295541995668</v>
      </c>
      <c r="J33" s="541" t="str">
        <f t="shared" si="1"/>
        <v/>
      </c>
    </row>
    <row r="34" spans="1:16" x14ac:dyDescent="0.25">
      <c r="A34" s="482">
        <v>28</v>
      </c>
      <c r="B34" s="487" t="s">
        <v>374</v>
      </c>
      <c r="C34" s="478"/>
      <c r="D34" s="523" t="s">
        <v>329</v>
      </c>
      <c r="E34" s="686"/>
      <c r="F34" s="502"/>
      <c r="G34" s="495"/>
      <c r="H34" s="502"/>
      <c r="I34" s="492" t="str">
        <f t="shared" si="0"/>
        <v/>
      </c>
      <c r="J34" s="541" t="str">
        <f t="shared" si="1"/>
        <v/>
      </c>
    </row>
    <row r="35" spans="1:16" ht="13.8" thickBot="1" x14ac:dyDescent="0.3">
      <c r="A35" s="484">
        <v>29</v>
      </c>
      <c r="B35" s="490" t="s">
        <v>375</v>
      </c>
      <c r="C35" s="522"/>
      <c r="D35" s="484" t="s">
        <v>328</v>
      </c>
      <c r="E35" s="542"/>
      <c r="F35" s="687"/>
      <c r="G35" s="496"/>
      <c r="H35" s="503"/>
      <c r="I35" s="538" t="str">
        <f t="shared" si="0"/>
        <v/>
      </c>
      <c r="J35" s="542" t="str">
        <f t="shared" si="1"/>
        <v/>
      </c>
    </row>
    <row r="36" spans="1:16" ht="13.8" thickBot="1" x14ac:dyDescent="0.3">
      <c r="A36" s="436">
        <v>28</v>
      </c>
      <c r="B36" s="437" t="s">
        <v>376</v>
      </c>
      <c r="C36" s="400"/>
      <c r="D36" s="524"/>
      <c r="E36" s="438">
        <f>E7+E18+E23+E29+E30+E31+E34+E35</f>
        <v>22363501.279999997</v>
      </c>
      <c r="F36" s="438">
        <f>F7+F18+F23+F29+F30+F31+F34+F35</f>
        <v>411336</v>
      </c>
      <c r="G36" s="438">
        <f>G7+G18+G23+G29+G30+G31+G34+G35</f>
        <v>5382467.9199999999</v>
      </c>
      <c r="H36" s="438">
        <f>H7+H18+H23+H29+H30+H31+H34+H35</f>
        <v>468013.49</v>
      </c>
      <c r="I36" s="471">
        <f>IF(E36&gt;0,G36/E36,"")</f>
        <v>0.24068091362838692</v>
      </c>
      <c r="J36" s="471">
        <f>IF(F36&gt;0,H36/F36,"")</f>
        <v>1.1377887906723456</v>
      </c>
      <c r="O36" s="681"/>
      <c r="P36" s="681"/>
    </row>
    <row r="37" spans="1:16" hidden="1" x14ac:dyDescent="0.25">
      <c r="H37" s="399"/>
    </row>
    <row r="38" spans="1:16" ht="13.8" thickBot="1" x14ac:dyDescent="0.3">
      <c r="J38" s="3" t="s">
        <v>202</v>
      </c>
    </row>
    <row r="39" spans="1:16" ht="13.8" thickBot="1" x14ac:dyDescent="0.3">
      <c r="A39" s="789" t="s">
        <v>215</v>
      </c>
      <c r="B39" s="797" t="s">
        <v>211</v>
      </c>
      <c r="C39" s="798"/>
      <c r="D39" s="799"/>
      <c r="E39" s="806" t="s">
        <v>475</v>
      </c>
      <c r="F39" s="807"/>
      <c r="G39" s="467" t="s">
        <v>479</v>
      </c>
      <c r="H39" s="468"/>
      <c r="I39" s="768" t="s">
        <v>363</v>
      </c>
      <c r="J39" s="793" t="s">
        <v>363</v>
      </c>
      <c r="P39" s="681"/>
    </row>
    <row r="40" spans="1:16" ht="23.4" thickBot="1" x14ac:dyDescent="0.3">
      <c r="A40" s="774"/>
      <c r="B40" s="800"/>
      <c r="C40" s="801"/>
      <c r="D40" s="802"/>
      <c r="E40" s="470" t="s">
        <v>361</v>
      </c>
      <c r="F40" s="464" t="s">
        <v>362</v>
      </c>
      <c r="G40" s="464" t="s">
        <v>361</v>
      </c>
      <c r="H40" s="463" t="s">
        <v>362</v>
      </c>
      <c r="I40" s="775"/>
      <c r="J40" s="794"/>
    </row>
    <row r="41" spans="1:16" ht="14.25" customHeight="1" thickBot="1" x14ac:dyDescent="0.3">
      <c r="A41" s="775"/>
      <c r="B41" s="803"/>
      <c r="C41" s="804"/>
      <c r="D41" s="805"/>
      <c r="E41" s="464">
        <v>1</v>
      </c>
      <c r="F41" s="22">
        <v>2</v>
      </c>
      <c r="G41" s="470">
        <v>3</v>
      </c>
      <c r="H41" s="464">
        <v>4</v>
      </c>
      <c r="I41" s="469" t="s">
        <v>347</v>
      </c>
      <c r="J41" s="464" t="s">
        <v>348</v>
      </c>
    </row>
    <row r="42" spans="1:16" ht="15" customHeight="1" thickBot="1" x14ac:dyDescent="0.3">
      <c r="A42" s="23">
        <v>1</v>
      </c>
      <c r="B42" s="785" t="s">
        <v>377</v>
      </c>
      <c r="C42" s="786"/>
      <c r="D42" s="787"/>
      <c r="E42" s="688">
        <v>360209.62</v>
      </c>
      <c r="F42" s="689">
        <v>28654</v>
      </c>
      <c r="G42" s="690">
        <v>265688.09999999998</v>
      </c>
      <c r="H42" s="691">
        <v>16755.509999999998</v>
      </c>
      <c r="I42" s="280">
        <f>IF(E42&gt;0,G42/E42,"")</f>
        <v>0.73759301597775206</v>
      </c>
      <c r="J42" s="472">
        <f>IF(F42&gt;0,H42/F42,"")</f>
        <v>0.58475291407831365</v>
      </c>
    </row>
    <row r="43" spans="1:16" x14ac:dyDescent="0.25">
      <c r="B43" s="15" t="s">
        <v>24</v>
      </c>
      <c r="C43" s="15"/>
    </row>
    <row r="44" spans="1:16" x14ac:dyDescent="0.25">
      <c r="A44" s="25" t="s">
        <v>537</v>
      </c>
      <c r="B44" s="25"/>
      <c r="E44" s="15"/>
    </row>
    <row r="45" spans="1:16" x14ac:dyDescent="0.25">
      <c r="C45" s="17"/>
      <c r="E45" s="15"/>
    </row>
  </sheetData>
  <mergeCells count="15">
    <mergeCell ref="I39:I40"/>
    <mergeCell ref="J39:J40"/>
    <mergeCell ref="E4:F4"/>
    <mergeCell ref="A39:A41"/>
    <mergeCell ref="B39:D41"/>
    <mergeCell ref="E39:F39"/>
    <mergeCell ref="G4:H4"/>
    <mergeCell ref="I4:I5"/>
    <mergeCell ref="J4:J5"/>
    <mergeCell ref="B42:D42"/>
    <mergeCell ref="A1:D1"/>
    <mergeCell ref="A2:B2"/>
    <mergeCell ref="A4:A6"/>
    <mergeCell ref="B4:B6"/>
    <mergeCell ref="D4:D6"/>
  </mergeCells>
  <phoneticPr fontId="3" type="noConversion"/>
  <pageMargins left="3.937007874015748E-2" right="0.23622047244094488" top="0.19685039370078741" bottom="0.15748031496062992" header="0.31496062992125984" footer="0.31496062992125984"/>
  <pageSetup paperSize="9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zoomScalePageLayoutView="154" workbookViewId="0">
      <selection activeCell="C1" sqref="C1"/>
    </sheetView>
  </sheetViews>
  <sheetFormatPr defaultRowHeight="13.2" x14ac:dyDescent="0.25"/>
  <cols>
    <col min="2" max="2" width="29.5546875" customWidth="1"/>
    <col min="3" max="3" width="35.109375" customWidth="1"/>
    <col min="4" max="4" width="20.88671875" customWidth="1"/>
    <col min="5" max="5" width="63.5546875" customWidth="1"/>
  </cols>
  <sheetData>
    <row r="1" spans="1:5" ht="15.6" x14ac:dyDescent="0.3">
      <c r="B1" s="546" t="s">
        <v>412</v>
      </c>
      <c r="C1" t="s">
        <v>556</v>
      </c>
      <c r="E1" s="3" t="s">
        <v>417</v>
      </c>
    </row>
    <row r="2" spans="1:5" ht="15.6" x14ac:dyDescent="0.3">
      <c r="B2" s="546"/>
    </row>
    <row r="3" spans="1:5" ht="17.399999999999999" x14ac:dyDescent="0.3">
      <c r="B3" s="1009" t="s">
        <v>503</v>
      </c>
      <c r="C3" s="788"/>
      <c r="D3" s="788"/>
      <c r="E3" s="788"/>
    </row>
    <row r="4" spans="1:5" ht="18" thickBot="1" x14ac:dyDescent="0.35">
      <c r="C4" s="2"/>
      <c r="D4" s="547"/>
      <c r="E4" s="2"/>
    </row>
    <row r="5" spans="1:5" ht="16.2" thickBot="1" x14ac:dyDescent="0.3">
      <c r="A5" s="2"/>
      <c r="B5" s="624" t="s">
        <v>404</v>
      </c>
      <c r="C5" s="625" t="s">
        <v>405</v>
      </c>
      <c r="D5" s="624" t="s">
        <v>406</v>
      </c>
      <c r="E5" s="624" t="s">
        <v>407</v>
      </c>
    </row>
    <row r="6" spans="1:5" ht="62.25" customHeight="1" x14ac:dyDescent="0.25">
      <c r="B6" s="548" t="s">
        <v>549</v>
      </c>
      <c r="C6" s="552" t="s">
        <v>550</v>
      </c>
      <c r="D6" s="557" t="s">
        <v>551</v>
      </c>
      <c r="E6" s="559" t="s">
        <v>552</v>
      </c>
    </row>
    <row r="7" spans="1:5" ht="121.5" customHeight="1" x14ac:dyDescent="0.25">
      <c r="B7" s="549" t="s">
        <v>549</v>
      </c>
      <c r="C7" s="553" t="s">
        <v>553</v>
      </c>
      <c r="D7" s="558" t="s">
        <v>554</v>
      </c>
      <c r="E7" s="549" t="s">
        <v>555</v>
      </c>
    </row>
    <row r="8" spans="1:5" ht="24.9" customHeight="1" x14ac:dyDescent="0.25">
      <c r="B8" s="549"/>
      <c r="C8" s="553"/>
      <c r="D8" s="558"/>
      <c r="E8" s="549"/>
    </row>
    <row r="9" spans="1:5" ht="24.9" customHeight="1" x14ac:dyDescent="0.25">
      <c r="B9" s="550"/>
      <c r="C9" s="554"/>
      <c r="D9" s="556"/>
      <c r="E9" s="550"/>
    </row>
    <row r="10" spans="1:5" ht="24.9" customHeight="1" x14ac:dyDescent="0.25">
      <c r="B10" s="550"/>
      <c r="C10" s="554"/>
      <c r="D10" s="556"/>
      <c r="E10" s="550"/>
    </row>
    <row r="11" spans="1:5" ht="24.9" customHeight="1" x14ac:dyDescent="0.25">
      <c r="B11" s="550"/>
      <c r="C11" s="554"/>
      <c r="D11" s="556"/>
      <c r="E11" s="550"/>
    </row>
    <row r="12" spans="1:5" ht="24.9" customHeight="1" thickBot="1" x14ac:dyDescent="0.3">
      <c r="B12" s="551"/>
      <c r="C12" s="555"/>
      <c r="D12" s="279"/>
      <c r="E12" s="283"/>
    </row>
    <row r="16" spans="1:5" ht="15.6" x14ac:dyDescent="0.3">
      <c r="B16" s="560" t="s">
        <v>548</v>
      </c>
    </row>
    <row r="17" spans="2:3" ht="15.6" x14ac:dyDescent="0.3">
      <c r="B17" s="560"/>
    </row>
    <row r="18" spans="2:3" ht="15.6" x14ac:dyDescent="0.3">
      <c r="B18" s="560" t="s">
        <v>538</v>
      </c>
    </row>
    <row r="19" spans="2:3" ht="15.6" x14ac:dyDescent="0.3">
      <c r="B19" s="560"/>
    </row>
    <row r="20" spans="2:3" ht="15.6" x14ac:dyDescent="0.3">
      <c r="B20" s="560" t="s">
        <v>520</v>
      </c>
    </row>
    <row r="21" spans="2:3" ht="15.6" x14ac:dyDescent="0.3">
      <c r="B21" s="560"/>
    </row>
    <row r="22" spans="2:3" ht="15.6" x14ac:dyDescent="0.3">
      <c r="B22" s="560" t="s">
        <v>524</v>
      </c>
      <c r="C22" s="190"/>
    </row>
  </sheetData>
  <mergeCells count="1">
    <mergeCell ref="B3:E3"/>
  </mergeCells>
  <pageMargins left="0.7" right="0.7" top="0.78740157499999996" bottom="0.78740157499999996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zoomScale="90" zoomScaleNormal="90" workbookViewId="0">
      <selection activeCell="D9" sqref="D9"/>
    </sheetView>
  </sheetViews>
  <sheetFormatPr defaultColWidth="9.109375" defaultRowHeight="13.2" x14ac:dyDescent="0.25"/>
  <cols>
    <col min="1" max="1" width="38.6640625" style="299" customWidth="1"/>
    <col min="2" max="2" width="23.88671875" style="299" customWidth="1"/>
    <col min="3" max="3" width="14.109375" style="299" customWidth="1"/>
    <col min="4" max="4" width="24.5546875" style="299" customWidth="1"/>
    <col min="5" max="5" width="14.109375" style="299" customWidth="1"/>
    <col min="6" max="16384" width="9.109375" style="299"/>
  </cols>
  <sheetData>
    <row r="1" spans="1:5" ht="15.6" x14ac:dyDescent="0.3">
      <c r="A1" s="808"/>
      <c r="B1" s="808"/>
      <c r="C1" s="808"/>
      <c r="D1" s="3" t="s">
        <v>247</v>
      </c>
      <c r="E1"/>
    </row>
    <row r="2" spans="1:5" x14ac:dyDescent="0.25">
      <c r="E2"/>
    </row>
    <row r="3" spans="1:5" ht="13.8" x14ac:dyDescent="0.25">
      <c r="A3" s="809" t="s">
        <v>480</v>
      </c>
      <c r="B3" s="810"/>
      <c r="C3" s="810"/>
      <c r="D3" s="810"/>
      <c r="E3"/>
    </row>
    <row r="4" spans="1:5" x14ac:dyDescent="0.25">
      <c r="A4"/>
      <c r="B4"/>
      <c r="C4"/>
      <c r="D4" s="4"/>
      <c r="E4"/>
    </row>
    <row r="5" spans="1:5" x14ac:dyDescent="0.25">
      <c r="A5" s="788" t="s">
        <v>577</v>
      </c>
      <c r="B5" s="788"/>
      <c r="C5"/>
      <c r="E5"/>
    </row>
    <row r="6" spans="1:5" ht="15.6" x14ac:dyDescent="0.3">
      <c r="A6" s="302"/>
      <c r="B6" s="303"/>
      <c r="C6"/>
      <c r="D6" s="3"/>
      <c r="E6"/>
    </row>
    <row r="7" spans="1:5" x14ac:dyDescent="0.25">
      <c r="A7"/>
      <c r="B7"/>
      <c r="C7"/>
      <c r="D7"/>
      <c r="E7"/>
    </row>
    <row r="8" spans="1:5" ht="24.75" customHeight="1" x14ac:dyDescent="0.3">
      <c r="A8" s="304" t="s">
        <v>330</v>
      </c>
      <c r="B8"/>
      <c r="C8"/>
      <c r="D8"/>
      <c r="E8"/>
    </row>
    <row r="9" spans="1:5" ht="13.8" thickBot="1" x14ac:dyDescent="0.3">
      <c r="A9"/>
      <c r="B9"/>
      <c r="C9"/>
      <c r="D9"/>
      <c r="E9"/>
    </row>
    <row r="10" spans="1:5" ht="22.5" customHeight="1" thickBot="1" x14ac:dyDescent="0.3">
      <c r="A10" s="511" t="s">
        <v>335</v>
      </c>
      <c r="B10" s="561" t="s">
        <v>413</v>
      </c>
      <c r="C10"/>
      <c r="D10"/>
      <c r="E10"/>
    </row>
    <row r="11" spans="1:5" ht="17.25" customHeight="1" x14ac:dyDescent="0.25">
      <c r="A11" s="512" t="s">
        <v>217</v>
      </c>
      <c r="B11" s="692">
        <v>265688.09999999998</v>
      </c>
      <c r="C11"/>
      <c r="D11"/>
      <c r="E11"/>
    </row>
    <row r="12" spans="1:5" ht="17.25" customHeight="1" x14ac:dyDescent="0.25">
      <c r="A12" s="513" t="s">
        <v>218</v>
      </c>
      <c r="B12" s="693">
        <v>16755.509999999998</v>
      </c>
      <c r="C12"/>
      <c r="D12"/>
      <c r="E12"/>
    </row>
    <row r="13" spans="1:5" ht="17.25" customHeight="1" thickBot="1" x14ac:dyDescent="0.3">
      <c r="A13" s="13" t="s">
        <v>150</v>
      </c>
      <c r="B13" s="694">
        <f>B11+B12</f>
        <v>282443.61</v>
      </c>
      <c r="C13"/>
      <c r="D13"/>
      <c r="E13"/>
    </row>
    <row r="14" spans="1:5" x14ac:dyDescent="0.25">
      <c r="A14"/>
      <c r="B14"/>
      <c r="C14"/>
      <c r="D14"/>
      <c r="E14"/>
    </row>
    <row r="15" spans="1:5" x14ac:dyDescent="0.25">
      <c r="A15"/>
      <c r="B15"/>
      <c r="C15"/>
      <c r="D15"/>
      <c r="E15"/>
    </row>
    <row r="16" spans="1:5" x14ac:dyDescent="0.25">
      <c r="A16"/>
      <c r="B16"/>
      <c r="C16"/>
      <c r="D16"/>
      <c r="E16"/>
    </row>
    <row r="17" spans="1:5" ht="26.25" customHeight="1" x14ac:dyDescent="0.3">
      <c r="A17" s="306" t="s">
        <v>331</v>
      </c>
      <c r="B17"/>
      <c r="C17"/>
      <c r="D17"/>
      <c r="E17"/>
    </row>
    <row r="18" spans="1:5" ht="13.8" thickBot="1" x14ac:dyDescent="0.3">
      <c r="A18"/>
      <c r="B18"/>
      <c r="C18"/>
      <c r="D18"/>
      <c r="E18"/>
    </row>
    <row r="19" spans="1:5" ht="22.5" customHeight="1" thickBot="1" x14ac:dyDescent="0.3">
      <c r="A19" s="511" t="s">
        <v>30</v>
      </c>
      <c r="B19" s="561" t="s">
        <v>413</v>
      </c>
      <c r="C19"/>
      <c r="D19"/>
      <c r="E19"/>
    </row>
    <row r="20" spans="1:5" ht="17.25" customHeight="1" thickBot="1" x14ac:dyDescent="0.3">
      <c r="A20" s="189" t="s">
        <v>219</v>
      </c>
      <c r="B20" s="531">
        <v>0</v>
      </c>
      <c r="C20"/>
      <c r="D20"/>
      <c r="E20"/>
    </row>
    <row r="21" spans="1:5" ht="17.25" customHeight="1" x14ac:dyDescent="0.25">
      <c r="A21" s="305" t="s">
        <v>220</v>
      </c>
      <c r="B21" s="520">
        <v>0</v>
      </c>
      <c r="C21"/>
      <c r="D21"/>
      <c r="E21"/>
    </row>
    <row r="22" spans="1:5" ht="17.25" customHeight="1" x14ac:dyDescent="0.25">
      <c r="A22" s="514" t="s">
        <v>221</v>
      </c>
      <c r="B22" s="532">
        <v>0</v>
      </c>
      <c r="C22"/>
      <c r="D22"/>
      <c r="E22"/>
    </row>
    <row r="23" spans="1:5" ht="17.25" customHeight="1" thickBot="1" x14ac:dyDescent="0.3">
      <c r="A23" s="515" t="s">
        <v>232</v>
      </c>
      <c r="B23" s="533">
        <v>0</v>
      </c>
      <c r="C23"/>
      <c r="D23"/>
      <c r="E23"/>
    </row>
    <row r="24" spans="1:5" ht="17.25" customHeight="1" x14ac:dyDescent="0.25">
      <c r="A24" s="11"/>
      <c r="B24" s="583"/>
      <c r="C24"/>
      <c r="D24"/>
      <c r="E24"/>
    </row>
    <row r="25" spans="1:5" x14ac:dyDescent="0.25">
      <c r="A25" s="11"/>
      <c r="B25" s="11"/>
      <c r="C25"/>
      <c r="D25"/>
      <c r="E25"/>
    </row>
    <row r="26" spans="1:5" hidden="1" x14ac:dyDescent="0.25">
      <c r="A26"/>
      <c r="B26"/>
      <c r="C26"/>
      <c r="D26"/>
      <c r="E26"/>
    </row>
    <row r="27" spans="1:5" hidden="1" x14ac:dyDescent="0.25">
      <c r="A27"/>
      <c r="B27"/>
      <c r="C27"/>
      <c r="D27"/>
      <c r="E27"/>
    </row>
    <row r="28" spans="1:5" hidden="1" x14ac:dyDescent="0.25">
      <c r="A28"/>
      <c r="B28"/>
      <c r="C28"/>
      <c r="D28"/>
      <c r="E28"/>
    </row>
    <row r="29" spans="1:5" ht="55.5" customHeight="1" thickBot="1" x14ac:dyDescent="0.35">
      <c r="A29" s="306" t="s">
        <v>332</v>
      </c>
      <c r="B29"/>
      <c r="C29"/>
    </row>
    <row r="30" spans="1:5" ht="13.8" thickBot="1" x14ac:dyDescent="0.3">
      <c r="A30"/>
      <c r="B30"/>
      <c r="C30"/>
      <c r="D30" s="561" t="s">
        <v>413</v>
      </c>
      <c r="E30" s="307"/>
    </row>
    <row r="31" spans="1:5" ht="41.25" customHeight="1" thickBot="1" x14ac:dyDescent="0.3">
      <c r="A31" s="511" t="s">
        <v>30</v>
      </c>
      <c r="B31" s="300" t="s">
        <v>488</v>
      </c>
      <c r="C31" s="300" t="s">
        <v>334</v>
      </c>
      <c r="D31" s="308" t="s">
        <v>233</v>
      </c>
      <c r="E31"/>
    </row>
    <row r="32" spans="1:5" ht="14.1" customHeight="1" x14ac:dyDescent="0.25">
      <c r="A32" s="305"/>
      <c r="B32" s="301">
        <v>1</v>
      </c>
      <c r="C32" s="301">
        <v>2</v>
      </c>
      <c r="D32" s="301">
        <v>3</v>
      </c>
      <c r="E32" s="242"/>
    </row>
    <row r="33" spans="1:5" ht="14.1" customHeight="1" x14ac:dyDescent="0.25">
      <c r="A33" s="516" t="s">
        <v>297</v>
      </c>
      <c r="B33" s="693">
        <v>48669.9</v>
      </c>
      <c r="C33" s="693">
        <v>254443.61</v>
      </c>
      <c r="D33" s="693">
        <f>SUM(B33+C33)</f>
        <v>303113.51</v>
      </c>
      <c r="E33" s="11"/>
    </row>
    <row r="34" spans="1:5" ht="14.1" customHeight="1" x14ac:dyDescent="0.25">
      <c r="A34" s="282" t="s">
        <v>281</v>
      </c>
      <c r="B34" s="693">
        <v>0</v>
      </c>
      <c r="C34" s="693">
        <v>28000</v>
      </c>
      <c r="D34" s="693"/>
      <c r="E34" s="11"/>
    </row>
    <row r="35" spans="1:5" ht="14.1" customHeight="1" thickBot="1" x14ac:dyDescent="0.3">
      <c r="A35" s="517" t="s">
        <v>222</v>
      </c>
      <c r="B35" s="534" t="s">
        <v>23</v>
      </c>
      <c r="C35" s="695"/>
      <c r="D35" s="534" t="s">
        <v>23</v>
      </c>
      <c r="E35" s="11"/>
    </row>
    <row r="36" spans="1:5" ht="19.5" customHeight="1" thickBot="1" x14ac:dyDescent="0.3">
      <c r="A36" s="189" t="s">
        <v>150</v>
      </c>
      <c r="B36" s="535" t="s">
        <v>23</v>
      </c>
      <c r="C36" s="736">
        <f>C33+C34+C35</f>
        <v>282443.61</v>
      </c>
      <c r="D36" s="535" t="s">
        <v>23</v>
      </c>
      <c r="E36" s="11"/>
    </row>
    <row r="37" spans="1:5" x14ac:dyDescent="0.25">
      <c r="A37"/>
      <c r="B37"/>
      <c r="C37"/>
      <c r="D37"/>
      <c r="E37"/>
    </row>
    <row r="38" spans="1:5" x14ac:dyDescent="0.25">
      <c r="A38" s="309" t="s">
        <v>333</v>
      </c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 t="s">
        <v>538</v>
      </c>
      <c r="B41" t="s">
        <v>518</v>
      </c>
      <c r="C41"/>
      <c r="D41" t="s">
        <v>519</v>
      </c>
      <c r="E41"/>
    </row>
    <row r="42" spans="1:5" x14ac:dyDescent="0.25">
      <c r="A42"/>
      <c r="B42" t="s">
        <v>520</v>
      </c>
      <c r="C42"/>
      <c r="D42"/>
      <c r="E42"/>
    </row>
  </sheetData>
  <mergeCells count="3">
    <mergeCell ref="A1:C1"/>
    <mergeCell ref="A3:D3"/>
    <mergeCell ref="A5:B5"/>
  </mergeCells>
  <phoneticPr fontId="38" type="noConversion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0" zoomScaleNormal="80" workbookViewId="0">
      <selection activeCell="A5" sqref="A5:B5"/>
    </sheetView>
  </sheetViews>
  <sheetFormatPr defaultRowHeight="13.2" x14ac:dyDescent="0.25"/>
  <cols>
    <col min="1" max="1" width="7.6640625" customWidth="1"/>
    <col min="2" max="2" width="39.33203125" customWidth="1"/>
    <col min="3" max="3" width="14.6640625" customWidth="1"/>
    <col min="4" max="4" width="13" customWidth="1"/>
    <col min="5" max="5" width="13.109375" customWidth="1"/>
    <col min="6" max="6" width="11.5546875" customWidth="1"/>
  </cols>
  <sheetData>
    <row r="1" spans="1:7" x14ac:dyDescent="0.25">
      <c r="A1" s="26"/>
      <c r="B1" s="26"/>
      <c r="C1" s="26"/>
      <c r="E1" s="3" t="s">
        <v>346</v>
      </c>
    </row>
    <row r="2" spans="1:7" ht="25.5" customHeight="1" x14ac:dyDescent="0.25">
      <c r="A2" s="415" t="s">
        <v>481</v>
      </c>
      <c r="C2" s="26"/>
      <c r="D2" s="26"/>
    </row>
    <row r="3" spans="1:7" ht="15.6" x14ac:dyDescent="0.3">
      <c r="A3" s="26" t="s">
        <v>287</v>
      </c>
      <c r="B3" s="30"/>
      <c r="C3" s="29"/>
      <c r="D3" s="26"/>
    </row>
    <row r="4" spans="1:7" ht="15" x14ac:dyDescent="0.25">
      <c r="B4" s="32"/>
      <c r="C4" s="32"/>
      <c r="D4" s="33"/>
    </row>
    <row r="5" spans="1:7" x14ac:dyDescent="0.25">
      <c r="A5" s="788" t="s">
        <v>577</v>
      </c>
      <c r="B5" s="788"/>
      <c r="G5" s="233"/>
    </row>
    <row r="6" spans="1:7" ht="13.8" thickBot="1" x14ac:dyDescent="0.3">
      <c r="E6" s="3" t="s">
        <v>413</v>
      </c>
    </row>
    <row r="7" spans="1:7" ht="12.75" customHeight="1" thickBot="1" x14ac:dyDescent="0.3">
      <c r="A7" s="811" t="s">
        <v>213</v>
      </c>
      <c r="B7" s="812" t="s">
        <v>212</v>
      </c>
      <c r="C7" s="814" t="s">
        <v>315</v>
      </c>
      <c r="D7" s="816" t="s">
        <v>288</v>
      </c>
      <c r="E7" s="817"/>
    </row>
    <row r="8" spans="1:7" ht="56.25" customHeight="1" thickBot="1" x14ac:dyDescent="0.3">
      <c r="A8" s="775"/>
      <c r="B8" s="813"/>
      <c r="C8" s="815"/>
      <c r="D8" s="386" t="s">
        <v>289</v>
      </c>
      <c r="E8" s="613" t="s">
        <v>290</v>
      </c>
    </row>
    <row r="9" spans="1:7" ht="13.8" thickBot="1" x14ac:dyDescent="0.3">
      <c r="A9" s="394">
        <v>1</v>
      </c>
      <c r="B9" s="387">
        <v>2</v>
      </c>
      <c r="C9" s="281">
        <v>3</v>
      </c>
      <c r="D9" s="277">
        <v>4</v>
      </c>
      <c r="E9" s="436">
        <v>5</v>
      </c>
    </row>
    <row r="10" spans="1:7" ht="20.100000000000001" customHeight="1" x14ac:dyDescent="0.25">
      <c r="A10" s="276">
        <v>21</v>
      </c>
      <c r="B10" s="262" t="s">
        <v>521</v>
      </c>
      <c r="C10" s="696">
        <v>2145285</v>
      </c>
      <c r="D10" s="697">
        <v>15000</v>
      </c>
      <c r="E10" s="698">
        <v>5400</v>
      </c>
    </row>
    <row r="11" spans="1:7" ht="20.100000000000001" customHeight="1" x14ac:dyDescent="0.25">
      <c r="A11" s="282"/>
      <c r="B11" s="263" t="s">
        <v>522</v>
      </c>
      <c r="C11" s="699">
        <v>348025</v>
      </c>
      <c r="D11" s="700"/>
      <c r="E11" s="693"/>
    </row>
    <row r="12" spans="1:7" ht="20.100000000000001" customHeight="1" x14ac:dyDescent="0.25">
      <c r="A12" s="282"/>
      <c r="B12" s="263"/>
      <c r="C12" s="699"/>
      <c r="D12" s="700"/>
      <c r="E12" s="693"/>
    </row>
    <row r="13" spans="1:7" ht="20.100000000000001" customHeight="1" x14ac:dyDescent="0.25">
      <c r="A13" s="282"/>
      <c r="B13" s="263"/>
      <c r="C13" s="699"/>
      <c r="D13" s="700"/>
      <c r="E13" s="693"/>
    </row>
    <row r="14" spans="1:7" ht="20.100000000000001" customHeight="1" x14ac:dyDescent="0.25">
      <c r="A14" s="282"/>
      <c r="B14" s="263"/>
      <c r="C14" s="699"/>
      <c r="D14" s="701"/>
      <c r="E14" s="693"/>
    </row>
    <row r="15" spans="1:7" ht="20.100000000000001" customHeight="1" x14ac:dyDescent="0.25">
      <c r="A15" s="282"/>
      <c r="B15" s="263"/>
      <c r="C15" s="699"/>
      <c r="D15" s="701"/>
      <c r="E15" s="693"/>
    </row>
    <row r="16" spans="1:7" ht="20.100000000000001" customHeight="1" x14ac:dyDescent="0.25">
      <c r="A16" s="282"/>
      <c r="B16" s="263"/>
      <c r="C16" s="699"/>
      <c r="D16" s="700"/>
      <c r="E16" s="693"/>
    </row>
    <row r="17" spans="1:5" ht="20.100000000000001" customHeight="1" x14ac:dyDescent="0.25">
      <c r="A17" s="282"/>
      <c r="B17" s="263"/>
      <c r="C17" s="699"/>
      <c r="D17" s="700"/>
      <c r="E17" s="494"/>
    </row>
    <row r="18" spans="1:5" ht="20.100000000000001" customHeight="1" x14ac:dyDescent="0.25">
      <c r="A18" s="282"/>
      <c r="B18" s="263"/>
      <c r="C18" s="699"/>
      <c r="D18" s="700"/>
      <c r="E18" s="693"/>
    </row>
    <row r="19" spans="1:5" ht="20.100000000000001" customHeight="1" thickBot="1" x14ac:dyDescent="0.3">
      <c r="A19" s="283"/>
      <c r="B19" s="279"/>
      <c r="C19" s="702"/>
      <c r="D19" s="703"/>
      <c r="E19" s="695"/>
    </row>
    <row r="20" spans="1:5" ht="20.100000000000001" customHeight="1" thickBot="1" x14ac:dyDescent="0.3">
      <c r="A20" s="278"/>
      <c r="B20" s="280" t="s">
        <v>117</v>
      </c>
      <c r="C20" s="704">
        <f>SUM(C10:C19)</f>
        <v>2493310</v>
      </c>
      <c r="D20" s="705">
        <f>SUM(D10:D19)</f>
        <v>15000</v>
      </c>
      <c r="E20" s="704">
        <f>SUM(E10:E19)</f>
        <v>5400</v>
      </c>
    </row>
    <row r="21" spans="1:5" ht="13.8" thickBot="1" x14ac:dyDescent="0.3"/>
    <row r="22" spans="1:5" ht="13.8" thickBot="1" x14ac:dyDescent="0.3">
      <c r="A22" s="190" t="s">
        <v>291</v>
      </c>
      <c r="B22" s="190"/>
      <c r="D22" s="189">
        <v>15000</v>
      </c>
    </row>
    <row r="23" spans="1:5" x14ac:dyDescent="0.25">
      <c r="A23" s="190" t="s">
        <v>292</v>
      </c>
      <c r="B23" s="190"/>
    </row>
    <row r="24" spans="1:5" x14ac:dyDescent="0.25">
      <c r="A24" s="190"/>
      <c r="B24" s="190"/>
    </row>
    <row r="25" spans="1:5" hidden="1" x14ac:dyDescent="0.25">
      <c r="A25" s="190"/>
    </row>
    <row r="29" spans="1:5" x14ac:dyDescent="0.25">
      <c r="A29" s="102" t="s">
        <v>523</v>
      </c>
      <c r="B29" s="105"/>
      <c r="D29" t="s">
        <v>524</v>
      </c>
    </row>
    <row r="31" spans="1:5" x14ac:dyDescent="0.25">
      <c r="A31" t="s">
        <v>520</v>
      </c>
    </row>
  </sheetData>
  <mergeCells count="5">
    <mergeCell ref="A7:A8"/>
    <mergeCell ref="B7:B8"/>
    <mergeCell ref="C7:C8"/>
    <mergeCell ref="A5:B5"/>
    <mergeCell ref="D7:E7"/>
  </mergeCells>
  <pageMargins left="0.42" right="0.35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M70"/>
  <sheetViews>
    <sheetView topLeftCell="A7" zoomScale="80" zoomScaleNormal="80" zoomScaleSheetLayoutView="100" workbookViewId="0"/>
  </sheetViews>
  <sheetFormatPr defaultColWidth="9.109375" defaultRowHeight="13.2" x14ac:dyDescent="0.25"/>
  <cols>
    <col min="1" max="1" width="55.33203125" style="584" customWidth="1"/>
    <col min="2" max="2" width="7.109375" style="584" customWidth="1"/>
    <col min="3" max="3" width="9.44140625" style="584" customWidth="1"/>
    <col min="4" max="4" width="6.88671875" style="584" customWidth="1"/>
    <col min="5" max="5" width="15" style="584" customWidth="1"/>
    <col min="6" max="6" width="15.5546875" style="584" customWidth="1"/>
    <col min="7" max="7" width="15.109375" style="584" customWidth="1"/>
    <col min="8" max="8" width="13.44140625" style="584" customWidth="1"/>
    <col min="9" max="9" width="12" style="584" customWidth="1"/>
    <col min="10" max="16384" width="9.109375" style="584"/>
  </cols>
  <sheetData>
    <row r="1" spans="1:13" ht="17.25" customHeight="1" x14ac:dyDescent="0.25">
      <c r="A1" s="584" t="s">
        <v>579</v>
      </c>
      <c r="B1" s="585"/>
      <c r="C1" s="585"/>
      <c r="D1" s="585"/>
      <c r="E1" s="586"/>
      <c r="G1" s="587"/>
      <c r="H1" s="588" t="s">
        <v>450</v>
      </c>
      <c r="I1" s="588"/>
    </row>
    <row r="2" spans="1:13" x14ac:dyDescent="0.25">
      <c r="A2" s="584" t="s">
        <v>440</v>
      </c>
    </row>
    <row r="3" spans="1:13" ht="15.75" customHeight="1" x14ac:dyDescent="0.25"/>
    <row r="4" spans="1:13" x14ac:dyDescent="0.25">
      <c r="A4" s="818" t="s">
        <v>506</v>
      </c>
      <c r="B4" s="818"/>
      <c r="C4" s="818"/>
      <c r="D4" s="818"/>
      <c r="E4" s="818"/>
      <c r="F4" s="818"/>
      <c r="G4" s="818"/>
      <c r="H4" s="818"/>
      <c r="I4" s="589"/>
    </row>
    <row r="5" spans="1:13" ht="15" customHeight="1" x14ac:dyDescent="0.25">
      <c r="A5" s="819" t="s">
        <v>507</v>
      </c>
      <c r="B5" s="819"/>
      <c r="C5" s="819"/>
      <c r="D5" s="819"/>
      <c r="E5" s="819"/>
      <c r="F5" s="819"/>
      <c r="G5" s="819"/>
      <c r="H5" s="819"/>
      <c r="I5" s="591"/>
    </row>
    <row r="6" spans="1:13" x14ac:dyDescent="0.25">
      <c r="A6" s="819" t="s">
        <v>452</v>
      </c>
      <c r="B6" s="819"/>
      <c r="C6" s="819"/>
      <c r="D6" s="819"/>
      <c r="E6" s="819"/>
      <c r="F6" s="819"/>
      <c r="G6" s="819"/>
      <c r="H6" s="819"/>
      <c r="I6" s="590"/>
    </row>
    <row r="7" spans="1:13" ht="13.8" thickBot="1" x14ac:dyDescent="0.3">
      <c r="H7" s="592" t="s">
        <v>413</v>
      </c>
      <c r="I7" s="593"/>
    </row>
    <row r="8" spans="1:13" s="601" customFormat="1" ht="97.5" customHeight="1" thickBot="1" x14ac:dyDescent="0.3">
      <c r="A8" s="594" t="s">
        <v>30</v>
      </c>
      <c r="B8" s="595" t="s">
        <v>441</v>
      </c>
      <c r="C8" s="596" t="s">
        <v>234</v>
      </c>
      <c r="D8" s="597" t="s">
        <v>442</v>
      </c>
      <c r="E8" s="614" t="s">
        <v>482</v>
      </c>
      <c r="F8" s="614" t="s">
        <v>443</v>
      </c>
      <c r="G8" s="614" t="s">
        <v>483</v>
      </c>
      <c r="H8" s="598" t="s">
        <v>444</v>
      </c>
      <c r="I8" s="599"/>
      <c r="J8" s="600"/>
    </row>
    <row r="9" spans="1:13" ht="13.8" thickBot="1" x14ac:dyDescent="0.3">
      <c r="A9" s="602" t="s">
        <v>235</v>
      </c>
      <c r="B9" s="602" t="s">
        <v>236</v>
      </c>
      <c r="C9" s="603" t="s">
        <v>445</v>
      </c>
      <c r="D9" s="602" t="s">
        <v>446</v>
      </c>
      <c r="E9" s="604">
        <v>1</v>
      </c>
      <c r="F9" s="604">
        <v>2</v>
      </c>
      <c r="G9" s="604">
        <v>3</v>
      </c>
      <c r="H9" s="603" t="s">
        <v>237</v>
      </c>
      <c r="I9" s="605"/>
      <c r="J9" s="606"/>
    </row>
    <row r="10" spans="1:13" ht="18" customHeight="1" thickBot="1" x14ac:dyDescent="0.3">
      <c r="A10" s="633" t="s">
        <v>447</v>
      </c>
      <c r="B10" s="634"/>
      <c r="C10" s="635"/>
      <c r="D10" s="634"/>
      <c r="E10" s="636">
        <f>E12+E16+E17+E18+E19+E20+E21+E22+E23+E24+E25+E26+E27+E28+E29+E30+E31+E32+E33+E34+E35+E36+E37+E38</f>
        <v>18005693</v>
      </c>
      <c r="F10" s="636">
        <f>F12+F16+F17+F18+F19+F20+F21+F22+F23+F24+F25+F26+F27+F28+F29+F30+F31+F32+F33+F34+F35+F36+F37+F38</f>
        <v>0</v>
      </c>
      <c r="G10" s="636">
        <f>G12+G16+G17+G18+G19+G20+G21+G22+G23+G24+G25+G26+G27+G28+G29+G30+G31+G32+G33+G34+G35+G36+G37+G38</f>
        <v>0</v>
      </c>
      <c r="H10" s="637">
        <f>E10-F10-G10</f>
        <v>18005693</v>
      </c>
      <c r="I10" s="607"/>
      <c r="J10" s="606"/>
      <c r="M10" s="587"/>
    </row>
    <row r="11" spans="1:13" ht="16.5" customHeight="1" x14ac:dyDescent="0.25">
      <c r="A11" s="638" t="s">
        <v>508</v>
      </c>
      <c r="B11" s="639"/>
      <c r="C11" s="820">
        <v>33353</v>
      </c>
      <c r="D11" s="639"/>
      <c r="E11" s="640"/>
      <c r="F11" s="640"/>
      <c r="G11" s="641"/>
      <c r="H11" s="640"/>
      <c r="I11" s="607"/>
    </row>
    <row r="12" spans="1:13" ht="18" customHeight="1" x14ac:dyDescent="0.25">
      <c r="A12" s="642" t="s">
        <v>261</v>
      </c>
      <c r="B12" s="642"/>
      <c r="C12" s="821"/>
      <c r="D12" s="642"/>
      <c r="E12" s="643">
        <f>SUM(E13:E15)</f>
        <v>17449111</v>
      </c>
      <c r="F12" s="643">
        <f>SUM(F13:F15)</f>
        <v>0</v>
      </c>
      <c r="G12" s="644">
        <f>SUM(G13:G15)</f>
        <v>0</v>
      </c>
      <c r="H12" s="643">
        <f t="shared" ref="H12:H38" si="0">E12-F12-G12</f>
        <v>17449111</v>
      </c>
      <c r="I12" s="608"/>
    </row>
    <row r="13" spans="1:13" ht="15.75" customHeight="1" x14ac:dyDescent="0.25">
      <c r="A13" s="642" t="s">
        <v>403</v>
      </c>
      <c r="B13" s="642"/>
      <c r="C13" s="821"/>
      <c r="D13" s="642"/>
      <c r="E13" s="643">
        <v>12536846</v>
      </c>
      <c r="F13" s="643"/>
      <c r="G13" s="644"/>
      <c r="H13" s="643">
        <f t="shared" si="0"/>
        <v>12536846</v>
      </c>
      <c r="I13" s="608"/>
    </row>
    <row r="14" spans="1:13" ht="13.5" customHeight="1" x14ac:dyDescent="0.25">
      <c r="A14" s="642" t="s">
        <v>408</v>
      </c>
      <c r="B14" s="642"/>
      <c r="C14" s="821"/>
      <c r="D14" s="642"/>
      <c r="E14" s="643">
        <v>50000</v>
      </c>
      <c r="F14" s="643"/>
      <c r="G14" s="644"/>
      <c r="H14" s="643">
        <f t="shared" si="0"/>
        <v>50000</v>
      </c>
      <c r="I14" s="608"/>
    </row>
    <row r="15" spans="1:13" ht="15.75" customHeight="1" x14ac:dyDescent="0.25">
      <c r="A15" s="645" t="s">
        <v>409</v>
      </c>
      <c r="B15" s="645"/>
      <c r="C15" s="822"/>
      <c r="D15" s="645"/>
      <c r="E15" s="646">
        <v>4862265</v>
      </c>
      <c r="F15" s="646"/>
      <c r="G15" s="647"/>
      <c r="H15" s="646">
        <f t="shared" si="0"/>
        <v>4862265</v>
      </c>
      <c r="I15" s="608"/>
    </row>
    <row r="16" spans="1:13" ht="21" customHeight="1" x14ac:dyDescent="0.25">
      <c r="A16" s="648" t="s">
        <v>453</v>
      </c>
      <c r="B16" s="648"/>
      <c r="C16" s="649" t="s">
        <v>454</v>
      </c>
      <c r="D16" s="648"/>
      <c r="E16" s="650"/>
      <c r="F16" s="650"/>
      <c r="G16" s="651"/>
      <c r="H16" s="652">
        <f t="shared" si="0"/>
        <v>0</v>
      </c>
      <c r="I16" s="608"/>
    </row>
    <row r="17" spans="1:9" ht="30" customHeight="1" x14ac:dyDescent="0.25">
      <c r="A17" s="648" t="s">
        <v>313</v>
      </c>
      <c r="B17" s="648"/>
      <c r="C17" s="649" t="s">
        <v>455</v>
      </c>
      <c r="D17" s="648"/>
      <c r="E17" s="650"/>
      <c r="F17" s="650"/>
      <c r="G17" s="651"/>
      <c r="H17" s="652">
        <f t="shared" si="0"/>
        <v>0</v>
      </c>
      <c r="I17" s="608"/>
    </row>
    <row r="18" spans="1:9" ht="19.5" customHeight="1" x14ac:dyDescent="0.25">
      <c r="A18" s="648" t="s">
        <v>456</v>
      </c>
      <c r="B18" s="648"/>
      <c r="C18" s="649" t="s">
        <v>457</v>
      </c>
      <c r="D18" s="648"/>
      <c r="E18" s="650">
        <v>48818</v>
      </c>
      <c r="F18" s="650"/>
      <c r="G18" s="651"/>
      <c r="H18" s="652">
        <f t="shared" si="0"/>
        <v>48818</v>
      </c>
      <c r="I18" s="608"/>
    </row>
    <row r="19" spans="1:9" ht="19.5" customHeight="1" x14ac:dyDescent="0.25">
      <c r="A19" s="648" t="s">
        <v>410</v>
      </c>
      <c r="B19" s="648"/>
      <c r="C19" s="649" t="s">
        <v>458</v>
      </c>
      <c r="D19" s="648"/>
      <c r="E19" s="650"/>
      <c r="F19" s="650"/>
      <c r="G19" s="651"/>
      <c r="H19" s="652">
        <f t="shared" si="0"/>
        <v>0</v>
      </c>
      <c r="I19" s="608"/>
    </row>
    <row r="20" spans="1:9" ht="28.5" customHeight="1" x14ac:dyDescent="0.25">
      <c r="A20" s="648" t="s">
        <v>411</v>
      </c>
      <c r="B20" s="648"/>
      <c r="C20" s="649" t="s">
        <v>459</v>
      </c>
      <c r="D20" s="648"/>
      <c r="E20" s="650"/>
      <c r="F20" s="650"/>
      <c r="G20" s="651"/>
      <c r="H20" s="653">
        <f t="shared" si="0"/>
        <v>0</v>
      </c>
      <c r="I20" s="608"/>
    </row>
    <row r="21" spans="1:9" ht="28.5" customHeight="1" x14ac:dyDescent="0.25">
      <c r="A21" s="648" t="s">
        <v>509</v>
      </c>
      <c r="B21" s="648"/>
      <c r="C21" s="649" t="s">
        <v>460</v>
      </c>
      <c r="D21" s="648"/>
      <c r="E21" s="650">
        <v>338507</v>
      </c>
      <c r="F21" s="650"/>
      <c r="G21" s="651"/>
      <c r="H21" s="653">
        <f t="shared" si="0"/>
        <v>338507</v>
      </c>
      <c r="I21" s="608"/>
    </row>
    <row r="22" spans="1:9" ht="21" customHeight="1" x14ac:dyDescent="0.25">
      <c r="A22" s="648" t="s">
        <v>461</v>
      </c>
      <c r="B22" s="648"/>
      <c r="C22" s="649">
        <v>33065</v>
      </c>
      <c r="D22" s="648"/>
      <c r="E22" s="650">
        <v>53986</v>
      </c>
      <c r="F22" s="650"/>
      <c r="G22" s="651"/>
      <c r="H22" s="653">
        <f t="shared" si="0"/>
        <v>53986</v>
      </c>
      <c r="I22" s="608"/>
    </row>
    <row r="23" spans="1:9" ht="21" customHeight="1" x14ac:dyDescent="0.25">
      <c r="A23" s="648" t="s">
        <v>462</v>
      </c>
      <c r="B23" s="648"/>
      <c r="C23" s="649" t="s">
        <v>463</v>
      </c>
      <c r="D23" s="648"/>
      <c r="E23" s="650"/>
      <c r="F23" s="650"/>
      <c r="G23" s="651"/>
      <c r="H23" s="653">
        <f t="shared" si="0"/>
        <v>0</v>
      </c>
      <c r="I23" s="608"/>
    </row>
    <row r="24" spans="1:9" ht="21" customHeight="1" x14ac:dyDescent="0.25">
      <c r="A24" s="648" t="s">
        <v>510</v>
      </c>
      <c r="B24" s="648"/>
      <c r="C24" s="649">
        <v>33070</v>
      </c>
      <c r="D24" s="648"/>
      <c r="E24" s="650"/>
      <c r="F24" s="650"/>
      <c r="G24" s="651"/>
      <c r="H24" s="653">
        <f t="shared" si="0"/>
        <v>0</v>
      </c>
      <c r="I24" s="608"/>
    </row>
    <row r="25" spans="1:9" ht="21" customHeight="1" x14ac:dyDescent="0.25">
      <c r="A25" s="648" t="s">
        <v>511</v>
      </c>
      <c r="B25" s="648"/>
      <c r="C25" s="649">
        <v>33071</v>
      </c>
      <c r="D25" s="648"/>
      <c r="E25" s="650"/>
      <c r="F25" s="650"/>
      <c r="G25" s="651"/>
      <c r="H25" s="653">
        <f t="shared" si="0"/>
        <v>0</v>
      </c>
      <c r="I25" s="608"/>
    </row>
    <row r="26" spans="1:9" ht="28.5" customHeight="1" x14ac:dyDescent="0.25">
      <c r="A26" s="648" t="s">
        <v>512</v>
      </c>
      <c r="B26" s="648"/>
      <c r="C26" s="649">
        <v>33073</v>
      </c>
      <c r="D26" s="648"/>
      <c r="E26" s="650">
        <v>115271</v>
      </c>
      <c r="F26" s="650"/>
      <c r="G26" s="651"/>
      <c r="H26" s="653">
        <f t="shared" si="0"/>
        <v>115271</v>
      </c>
      <c r="I26" s="608"/>
    </row>
    <row r="27" spans="1:9" ht="18.75" customHeight="1" x14ac:dyDescent="0.25">
      <c r="A27" s="648" t="s">
        <v>513</v>
      </c>
      <c r="B27" s="648"/>
      <c r="C27" s="649" t="s">
        <v>514</v>
      </c>
      <c r="D27" s="648"/>
      <c r="E27" s="650"/>
      <c r="F27" s="650"/>
      <c r="G27" s="651"/>
      <c r="H27" s="653">
        <f t="shared" si="0"/>
        <v>0</v>
      </c>
      <c r="I27" s="608"/>
    </row>
    <row r="28" spans="1:9" ht="18.75" customHeight="1" x14ac:dyDescent="0.25">
      <c r="A28" s="648" t="s">
        <v>464</v>
      </c>
      <c r="B28" s="648"/>
      <c r="C28" s="649" t="s">
        <v>465</v>
      </c>
      <c r="D28" s="648"/>
      <c r="E28" s="650"/>
      <c r="F28" s="650"/>
      <c r="G28" s="651"/>
      <c r="H28" s="653">
        <f t="shared" si="0"/>
        <v>0</v>
      </c>
      <c r="I28" s="608"/>
    </row>
    <row r="29" spans="1:9" ht="18.75" customHeight="1" x14ac:dyDescent="0.25">
      <c r="A29" s="654" t="s">
        <v>238</v>
      </c>
      <c r="B29" s="654"/>
      <c r="C29" s="655" t="s">
        <v>466</v>
      </c>
      <c r="D29" s="654"/>
      <c r="E29" s="656"/>
      <c r="F29" s="656"/>
      <c r="G29" s="657"/>
      <c r="H29" s="653">
        <f t="shared" si="0"/>
        <v>0</v>
      </c>
      <c r="I29" s="608"/>
    </row>
    <row r="30" spans="1:9" ht="18.75" customHeight="1" x14ac:dyDescent="0.25">
      <c r="A30" s="654" t="s">
        <v>239</v>
      </c>
      <c r="B30" s="654"/>
      <c r="C30" s="655" t="s">
        <v>467</v>
      </c>
      <c r="D30" s="654"/>
      <c r="E30" s="656"/>
      <c r="F30" s="656"/>
      <c r="G30" s="657"/>
      <c r="H30" s="653">
        <f t="shared" si="0"/>
        <v>0</v>
      </c>
      <c r="I30" s="608"/>
    </row>
    <row r="31" spans="1:9" ht="18.75" customHeight="1" x14ac:dyDescent="0.25">
      <c r="A31" s="654" t="s">
        <v>240</v>
      </c>
      <c r="B31" s="654"/>
      <c r="C31" s="655" t="s">
        <v>468</v>
      </c>
      <c r="D31" s="654"/>
      <c r="E31" s="656"/>
      <c r="F31" s="656"/>
      <c r="G31" s="657"/>
      <c r="H31" s="653">
        <f t="shared" si="0"/>
        <v>0</v>
      </c>
      <c r="I31" s="608"/>
    </row>
    <row r="32" spans="1:9" ht="27.75" customHeight="1" x14ac:dyDescent="0.25">
      <c r="A32" s="654" t="s">
        <v>469</v>
      </c>
      <c r="B32" s="654"/>
      <c r="C32" s="658" t="s">
        <v>470</v>
      </c>
      <c r="D32" s="654"/>
      <c r="E32" s="656"/>
      <c r="F32" s="656"/>
      <c r="G32" s="657"/>
      <c r="H32" s="650">
        <f t="shared" si="0"/>
        <v>0</v>
      </c>
      <c r="I32" s="608"/>
    </row>
    <row r="33" spans="1:9" ht="28.5" customHeight="1" x14ac:dyDescent="0.25">
      <c r="A33" s="648" t="s">
        <v>471</v>
      </c>
      <c r="B33" s="648"/>
      <c r="C33" s="658" t="s">
        <v>472</v>
      </c>
      <c r="D33" s="648"/>
      <c r="E33" s="650"/>
      <c r="F33" s="650"/>
      <c r="G33" s="651"/>
      <c r="H33" s="650">
        <f t="shared" si="0"/>
        <v>0</v>
      </c>
      <c r="I33" s="608"/>
    </row>
    <row r="34" spans="1:9" ht="27" customHeight="1" x14ac:dyDescent="0.25">
      <c r="A34" s="648" t="s">
        <v>473</v>
      </c>
      <c r="B34" s="648"/>
      <c r="C34" s="659" t="s">
        <v>474</v>
      </c>
      <c r="D34" s="648"/>
      <c r="E34" s="650"/>
      <c r="F34" s="650"/>
      <c r="G34" s="651"/>
      <c r="H34" s="650">
        <f t="shared" si="0"/>
        <v>0</v>
      </c>
      <c r="I34" s="608"/>
    </row>
    <row r="35" spans="1:9" ht="21" customHeight="1" x14ac:dyDescent="0.25">
      <c r="A35" s="648" t="s">
        <v>241</v>
      </c>
      <c r="B35" s="648"/>
      <c r="C35" s="660"/>
      <c r="D35" s="648"/>
      <c r="E35" s="650"/>
      <c r="F35" s="650"/>
      <c r="G35" s="651"/>
      <c r="H35" s="650">
        <f t="shared" si="0"/>
        <v>0</v>
      </c>
      <c r="I35" s="608"/>
    </row>
    <row r="36" spans="1:9" ht="18" customHeight="1" x14ac:dyDescent="0.25">
      <c r="A36" s="648"/>
      <c r="B36" s="648"/>
      <c r="C36" s="660"/>
      <c r="D36" s="648"/>
      <c r="E36" s="650"/>
      <c r="F36" s="650"/>
      <c r="G36" s="651"/>
      <c r="H36" s="650">
        <f t="shared" si="0"/>
        <v>0</v>
      </c>
      <c r="I36" s="609"/>
    </row>
    <row r="37" spans="1:9" ht="18" customHeight="1" x14ac:dyDescent="0.25">
      <c r="A37" s="648"/>
      <c r="B37" s="648"/>
      <c r="C37" s="661"/>
      <c r="D37" s="648"/>
      <c r="E37" s="650"/>
      <c r="F37" s="650"/>
      <c r="G37" s="651"/>
      <c r="H37" s="650">
        <f t="shared" si="0"/>
        <v>0</v>
      </c>
      <c r="I37" s="608"/>
    </row>
    <row r="38" spans="1:9" ht="18" customHeight="1" thickBot="1" x14ac:dyDescent="0.3">
      <c r="A38" s="642"/>
      <c r="B38" s="642"/>
      <c r="C38" s="662"/>
      <c r="D38" s="642"/>
      <c r="E38" s="663"/>
      <c r="F38" s="663"/>
      <c r="G38" s="664"/>
      <c r="H38" s="650">
        <f t="shared" si="0"/>
        <v>0</v>
      </c>
      <c r="I38" s="608"/>
    </row>
    <row r="39" spans="1:9" ht="18" customHeight="1" thickBot="1" x14ac:dyDescent="0.3">
      <c r="A39" s="665" t="s">
        <v>515</v>
      </c>
      <c r="B39" s="666"/>
      <c r="C39" s="667"/>
      <c r="D39" s="666"/>
      <c r="E39" s="637">
        <f>SUM(E41:E42)</f>
        <v>0</v>
      </c>
      <c r="F39" s="637">
        <f>SUM(F41:F42)</f>
        <v>0</v>
      </c>
      <c r="G39" s="637">
        <f>SUM(G41:G42)</f>
        <v>0</v>
      </c>
      <c r="H39" s="637">
        <f>E39-F39-G39</f>
        <v>0</v>
      </c>
      <c r="I39" s="610"/>
    </row>
    <row r="40" spans="1:9" ht="18" customHeight="1" x14ac:dyDescent="0.25">
      <c r="A40" s="639" t="s">
        <v>448</v>
      </c>
      <c r="B40" s="639"/>
      <c r="C40" s="662"/>
      <c r="D40" s="639"/>
      <c r="E40" s="643"/>
      <c r="F40" s="643"/>
      <c r="G40" s="643"/>
      <c r="H40" s="643"/>
      <c r="I40" s="608"/>
    </row>
    <row r="41" spans="1:9" ht="18" customHeight="1" x14ac:dyDescent="0.25">
      <c r="A41" s="668"/>
      <c r="B41" s="668"/>
      <c r="C41" s="669"/>
      <c r="D41" s="668"/>
      <c r="E41" s="643"/>
      <c r="F41" s="643"/>
      <c r="G41" s="643"/>
      <c r="H41" s="643">
        <f>E41-F41-G41</f>
        <v>0</v>
      </c>
      <c r="I41" s="608"/>
    </row>
    <row r="42" spans="1:9" ht="13.8" thickBot="1" x14ac:dyDescent="0.3">
      <c r="A42" s="670"/>
      <c r="B42" s="670"/>
      <c r="C42" s="671"/>
      <c r="D42" s="670"/>
      <c r="E42" s="672"/>
      <c r="F42" s="672"/>
      <c r="G42" s="672"/>
      <c r="H42" s="672">
        <f>E42-F42-G42</f>
        <v>0</v>
      </c>
      <c r="I42" s="608"/>
    </row>
    <row r="43" spans="1:9" ht="30.75" customHeight="1" thickBot="1" x14ac:dyDescent="0.3">
      <c r="A43" s="673" t="s">
        <v>516</v>
      </c>
      <c r="B43" s="674"/>
      <c r="C43" s="675"/>
      <c r="D43" s="674"/>
      <c r="E43" s="637">
        <f>E10+E39</f>
        <v>18005693</v>
      </c>
      <c r="F43" s="637">
        <f>F10+F39</f>
        <v>0</v>
      </c>
      <c r="G43" s="637">
        <f>G10+G39</f>
        <v>0</v>
      </c>
      <c r="H43" s="637">
        <f>E43-F43-G43</f>
        <v>18005693</v>
      </c>
      <c r="I43" s="608"/>
    </row>
    <row r="44" spans="1:9" x14ac:dyDescent="0.25">
      <c r="A44" s="676"/>
      <c r="B44" s="676"/>
      <c r="C44" s="676"/>
      <c r="D44" s="676"/>
      <c r="E44" s="677"/>
      <c r="F44" s="677"/>
      <c r="G44" s="677"/>
      <c r="H44" s="677"/>
      <c r="I44" s="608"/>
    </row>
    <row r="45" spans="1:9" ht="18" customHeight="1" x14ac:dyDescent="0.25">
      <c r="A45" s="615" t="s">
        <v>46</v>
      </c>
      <c r="B45" s="615"/>
      <c r="C45" s="615"/>
      <c r="D45" s="615"/>
      <c r="E45" s="615"/>
      <c r="F45" s="615"/>
      <c r="G45" s="615"/>
      <c r="H45" s="615"/>
      <c r="I45" s="608"/>
    </row>
    <row r="46" spans="1:9" x14ac:dyDescent="0.25">
      <c r="A46" s="616" t="s">
        <v>484</v>
      </c>
      <c r="B46" s="617"/>
      <c r="C46" s="617"/>
      <c r="D46" s="617"/>
      <c r="E46" s="617"/>
      <c r="F46" s="617"/>
      <c r="G46" s="617"/>
      <c r="H46" s="617"/>
      <c r="I46" s="606"/>
    </row>
    <row r="47" spans="1:9" ht="12.75" customHeight="1" x14ac:dyDescent="0.25">
      <c r="A47" s="618" t="s">
        <v>341</v>
      </c>
      <c r="B47" s="617"/>
      <c r="C47" s="617"/>
      <c r="D47" s="617"/>
      <c r="E47" s="617"/>
      <c r="F47" s="617"/>
      <c r="G47" s="617"/>
      <c r="H47" s="617"/>
      <c r="I47" s="611"/>
    </row>
    <row r="48" spans="1:9" x14ac:dyDescent="0.25">
      <c r="A48" s="616" t="s">
        <v>517</v>
      </c>
      <c r="B48" s="617"/>
      <c r="C48" s="617"/>
      <c r="D48" s="617"/>
      <c r="E48" s="617"/>
      <c r="F48" s="617"/>
      <c r="G48" s="617"/>
      <c r="H48" s="617"/>
      <c r="I48" s="612"/>
    </row>
    <row r="49" spans="1:9" x14ac:dyDescent="0.25">
      <c r="A49" s="615" t="s">
        <v>485</v>
      </c>
      <c r="B49" s="615"/>
      <c r="C49" s="615"/>
      <c r="D49" s="615"/>
      <c r="E49" s="615"/>
      <c r="F49" s="615"/>
      <c r="G49" s="615"/>
      <c r="H49" s="615"/>
      <c r="I49" s="612"/>
    </row>
    <row r="50" spans="1:9" x14ac:dyDescent="0.25">
      <c r="A50" s="615" t="s">
        <v>449</v>
      </c>
      <c r="B50" s="615"/>
      <c r="C50" s="615"/>
      <c r="D50" s="615"/>
      <c r="E50" s="615"/>
      <c r="F50" s="615"/>
      <c r="G50" s="615"/>
      <c r="H50" s="615"/>
      <c r="I50" s="612"/>
    </row>
    <row r="51" spans="1:9" x14ac:dyDescent="0.25">
      <c r="A51" s="619"/>
      <c r="B51" s="619"/>
      <c r="C51" s="619"/>
      <c r="D51" s="619"/>
      <c r="E51" s="620"/>
      <c r="F51" s="620"/>
      <c r="G51" s="620"/>
      <c r="H51" s="620"/>
    </row>
    <row r="52" spans="1:9" x14ac:dyDescent="0.25">
      <c r="A52" s="620" t="s">
        <v>525</v>
      </c>
      <c r="B52" s="620"/>
      <c r="C52" s="620"/>
      <c r="D52" s="620"/>
      <c r="E52" s="620" t="s">
        <v>526</v>
      </c>
      <c r="F52" s="620"/>
      <c r="G52" s="620"/>
      <c r="H52" s="620"/>
    </row>
    <row r="53" spans="1:9" x14ac:dyDescent="0.25">
      <c r="A53" s="620" t="s">
        <v>539</v>
      </c>
      <c r="B53" s="620"/>
      <c r="C53" s="620"/>
      <c r="D53" s="620"/>
      <c r="E53" s="620" t="s">
        <v>527</v>
      </c>
      <c r="F53" s="620"/>
      <c r="G53" s="620"/>
      <c r="H53" s="620"/>
    </row>
    <row r="54" spans="1:9" x14ac:dyDescent="0.25">
      <c r="A54" s="620" t="s">
        <v>528</v>
      </c>
      <c r="B54" s="620"/>
      <c r="C54" s="620"/>
      <c r="D54" s="620"/>
      <c r="E54" s="620"/>
      <c r="F54" s="620"/>
      <c r="G54" s="620"/>
      <c r="H54" s="620"/>
    </row>
    <row r="55" spans="1:9" x14ac:dyDescent="0.25">
      <c r="A55" s="620" t="s">
        <v>529</v>
      </c>
      <c r="B55" s="620"/>
      <c r="C55" s="620"/>
      <c r="D55" s="620"/>
      <c r="E55" s="620"/>
      <c r="F55" s="620"/>
      <c r="G55" s="620"/>
      <c r="H55" s="620"/>
    </row>
    <row r="56" spans="1:9" x14ac:dyDescent="0.25">
      <c r="A56" s="620"/>
      <c r="B56" s="620"/>
      <c r="C56" s="620"/>
      <c r="D56" s="620"/>
      <c r="E56" s="620"/>
      <c r="F56" s="620"/>
      <c r="G56" s="620"/>
      <c r="H56" s="620"/>
    </row>
    <row r="57" spans="1:9" x14ac:dyDescent="0.25">
      <c r="A57" s="620"/>
      <c r="B57" s="620"/>
      <c r="C57" s="620"/>
      <c r="D57" s="620"/>
      <c r="E57" s="620"/>
      <c r="F57" s="620"/>
      <c r="G57" s="620"/>
      <c r="H57" s="620"/>
    </row>
    <row r="58" spans="1:9" x14ac:dyDescent="0.25">
      <c r="A58" s="620"/>
      <c r="B58" s="620"/>
      <c r="C58" s="620"/>
      <c r="D58" s="620"/>
      <c r="E58" s="620"/>
      <c r="F58" s="620"/>
      <c r="G58" s="620"/>
      <c r="H58" s="620"/>
    </row>
    <row r="59" spans="1:9" x14ac:dyDescent="0.25">
      <c r="A59" s="620"/>
      <c r="B59" s="620"/>
      <c r="C59" s="620"/>
      <c r="D59" s="620"/>
      <c r="E59" s="620"/>
      <c r="F59" s="620"/>
      <c r="G59" s="620"/>
      <c r="H59" s="620"/>
    </row>
    <row r="60" spans="1:9" x14ac:dyDescent="0.25">
      <c r="A60" s="620"/>
      <c r="B60" s="620"/>
      <c r="C60" s="620"/>
      <c r="D60" s="620"/>
      <c r="E60" s="620"/>
      <c r="F60" s="620"/>
      <c r="G60" s="620"/>
      <c r="H60" s="620"/>
    </row>
    <row r="61" spans="1:9" x14ac:dyDescent="0.25">
      <c r="A61" s="620"/>
      <c r="B61" s="620"/>
      <c r="C61" s="620"/>
      <c r="D61" s="620"/>
      <c r="E61" s="620"/>
      <c r="F61" s="620"/>
      <c r="G61" s="620"/>
      <c r="H61" s="620"/>
    </row>
    <row r="62" spans="1:9" x14ac:dyDescent="0.25">
      <c r="A62" s="620"/>
      <c r="B62" s="620"/>
      <c r="C62" s="620"/>
      <c r="D62" s="620"/>
      <c r="E62" s="620"/>
      <c r="F62" s="620"/>
      <c r="G62" s="620"/>
      <c r="H62" s="620"/>
    </row>
    <row r="63" spans="1:9" x14ac:dyDescent="0.25">
      <c r="A63" s="620"/>
      <c r="B63" s="620"/>
      <c r="C63" s="620"/>
      <c r="D63" s="620"/>
      <c r="E63" s="620"/>
      <c r="F63" s="620"/>
      <c r="G63" s="620"/>
      <c r="H63" s="620"/>
    </row>
    <row r="64" spans="1:9" x14ac:dyDescent="0.25">
      <c r="A64" s="620"/>
      <c r="B64" s="620"/>
      <c r="C64" s="620"/>
      <c r="D64" s="620"/>
      <c r="E64" s="620"/>
      <c r="F64" s="620"/>
      <c r="G64" s="620"/>
      <c r="H64" s="620"/>
    </row>
    <row r="65" spans="1:8" x14ac:dyDescent="0.25">
      <c r="A65" s="620"/>
      <c r="B65" s="620"/>
      <c r="C65" s="620"/>
      <c r="D65" s="620"/>
      <c r="E65" s="620"/>
      <c r="F65" s="620"/>
      <c r="G65" s="620"/>
      <c r="H65" s="620"/>
    </row>
    <row r="66" spans="1:8" x14ac:dyDescent="0.25">
      <c r="A66" s="620"/>
      <c r="B66" s="620"/>
      <c r="C66" s="620"/>
      <c r="D66" s="620"/>
      <c r="E66" s="620"/>
      <c r="F66" s="620"/>
      <c r="G66" s="620"/>
      <c r="H66" s="620"/>
    </row>
    <row r="67" spans="1:8" x14ac:dyDescent="0.25">
      <c r="A67" s="620"/>
      <c r="B67" s="620"/>
      <c r="C67" s="620"/>
      <c r="D67" s="620"/>
      <c r="E67" s="620"/>
      <c r="F67" s="620"/>
      <c r="G67" s="620"/>
      <c r="H67" s="620"/>
    </row>
    <row r="68" spans="1:8" x14ac:dyDescent="0.25">
      <c r="A68" s="620"/>
      <c r="B68" s="620"/>
      <c r="C68" s="620"/>
      <c r="D68" s="620"/>
      <c r="E68" s="620"/>
      <c r="F68" s="620"/>
      <c r="G68" s="620"/>
      <c r="H68" s="620"/>
    </row>
    <row r="69" spans="1:8" x14ac:dyDescent="0.25">
      <c r="A69" s="620"/>
      <c r="B69" s="620"/>
      <c r="C69" s="620"/>
      <c r="D69" s="620"/>
      <c r="E69" s="620"/>
      <c r="F69" s="620"/>
      <c r="G69" s="620"/>
      <c r="H69" s="620"/>
    </row>
    <row r="70" spans="1:8" x14ac:dyDescent="0.25">
      <c r="A70" s="620"/>
      <c r="B70" s="620"/>
      <c r="C70" s="620"/>
      <c r="D70" s="620"/>
      <c r="E70" s="620"/>
      <c r="F70" s="620"/>
      <c r="G70" s="620"/>
      <c r="H70" s="620"/>
    </row>
  </sheetData>
  <mergeCells count="4">
    <mergeCell ref="A4:H4"/>
    <mergeCell ref="A5:H5"/>
    <mergeCell ref="A6:H6"/>
    <mergeCell ref="C11:C15"/>
  </mergeCells>
  <printOptions horizontalCentered="1" verticalCentered="1"/>
  <pageMargins left="0.25" right="0.25" top="0.3" bottom="0.75" header="0.2" footer="0.3"/>
  <pageSetup paperSize="9" scale="7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18" sqref="G18"/>
    </sheetView>
  </sheetViews>
  <sheetFormatPr defaultRowHeight="13.2" x14ac:dyDescent="0.25"/>
  <cols>
    <col min="1" max="1" width="26.5546875" customWidth="1"/>
    <col min="2" max="2" width="14.109375" customWidth="1"/>
    <col min="3" max="3" width="14.88671875" customWidth="1"/>
    <col min="4" max="4" width="13.33203125" customWidth="1"/>
  </cols>
  <sheetData>
    <row r="1" spans="1:5" x14ac:dyDescent="0.25">
      <c r="E1" s="419" t="s">
        <v>342</v>
      </c>
    </row>
    <row r="2" spans="1:5" x14ac:dyDescent="0.25">
      <c r="E2" s="419"/>
    </row>
    <row r="3" spans="1:5" ht="21" customHeight="1" x14ac:dyDescent="0.25">
      <c r="A3" s="420" t="s">
        <v>486</v>
      </c>
    </row>
    <row r="5" spans="1:5" x14ac:dyDescent="0.25">
      <c r="A5" s="788" t="s">
        <v>580</v>
      </c>
      <c r="B5" s="788"/>
      <c r="C5" t="s">
        <v>556</v>
      </c>
    </row>
    <row r="7" spans="1:5" ht="13.8" thickBot="1" x14ac:dyDescent="0.3">
      <c r="A7" s="421"/>
      <c r="B7" s="418"/>
      <c r="C7" s="418"/>
      <c r="D7" s="307" t="s">
        <v>413</v>
      </c>
    </row>
    <row r="8" spans="1:5" ht="21" customHeight="1" x14ac:dyDescent="0.25">
      <c r="A8" s="823" t="s">
        <v>320</v>
      </c>
      <c r="B8" s="536" t="s">
        <v>381</v>
      </c>
      <c r="C8" s="537" t="s">
        <v>382</v>
      </c>
      <c r="D8" s="825" t="s">
        <v>383</v>
      </c>
    </row>
    <row r="9" spans="1:5" ht="18" customHeight="1" thickBot="1" x14ac:dyDescent="0.3">
      <c r="A9" s="824"/>
      <c r="B9" s="508" t="s">
        <v>493</v>
      </c>
      <c r="C9" s="509" t="s">
        <v>493</v>
      </c>
      <c r="D9" s="826"/>
    </row>
    <row r="10" spans="1:5" ht="18.75" customHeight="1" x14ac:dyDescent="0.25">
      <c r="A10" s="505" t="s">
        <v>317</v>
      </c>
      <c r="B10" s="706">
        <v>4279528</v>
      </c>
      <c r="C10" s="707">
        <v>4266383.21</v>
      </c>
      <c r="D10" s="708">
        <f>B10-C10</f>
        <v>13144.790000000037</v>
      </c>
    </row>
    <row r="11" spans="1:5" ht="18.75" customHeight="1" x14ac:dyDescent="0.25">
      <c r="A11" s="506" t="s">
        <v>318</v>
      </c>
      <c r="B11" s="709">
        <v>250737</v>
      </c>
      <c r="C11" s="710">
        <v>251451.74</v>
      </c>
      <c r="D11" s="711">
        <f>B11-C11</f>
        <v>-714.73999999999069</v>
      </c>
    </row>
    <row r="12" spans="1:5" ht="18.75" customHeight="1" thickBot="1" x14ac:dyDescent="0.3">
      <c r="A12" s="507" t="s">
        <v>319</v>
      </c>
      <c r="B12" s="712">
        <v>332000</v>
      </c>
      <c r="C12" s="713">
        <v>344430.05</v>
      </c>
      <c r="D12" s="714">
        <f>B12-C12</f>
        <v>-12430.049999999988</v>
      </c>
    </row>
    <row r="13" spans="1:5" ht="18.75" customHeight="1" thickBot="1" x14ac:dyDescent="0.3">
      <c r="A13" s="451" t="s">
        <v>117</v>
      </c>
      <c r="B13" s="715">
        <f>SUM(B10:B12)</f>
        <v>4862265</v>
      </c>
      <c r="C13" s="715">
        <f>SUM(C10:C12)</f>
        <v>4862265</v>
      </c>
      <c r="D13" s="716">
        <f>SUM(D10:D12)</f>
        <v>5.8207660913467407E-11</v>
      </c>
    </row>
    <row r="14" spans="1:5" ht="15.6" x14ac:dyDescent="0.3">
      <c r="A14" s="417"/>
    </row>
    <row r="21" spans="1:4" x14ac:dyDescent="0.25">
      <c r="A21" s="102" t="s">
        <v>530</v>
      </c>
      <c r="B21" s="105"/>
      <c r="D21" t="s">
        <v>524</v>
      </c>
    </row>
    <row r="23" spans="1:4" x14ac:dyDescent="0.25">
      <c r="A23" t="s">
        <v>520</v>
      </c>
    </row>
  </sheetData>
  <mergeCells count="3">
    <mergeCell ref="A8:A9"/>
    <mergeCell ref="D8:D9"/>
    <mergeCell ref="A5:B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A4" sqref="A4:C4"/>
    </sheetView>
  </sheetViews>
  <sheetFormatPr defaultRowHeight="13.2" x14ac:dyDescent="0.25"/>
  <cols>
    <col min="1" max="2" width="9.109375" customWidth="1"/>
    <col min="3" max="3" width="39.33203125" customWidth="1"/>
    <col min="4" max="4" width="5.6640625" customWidth="1"/>
    <col min="5" max="5" width="10.88671875" customWidth="1"/>
    <col min="6" max="6" width="5.88671875" customWidth="1"/>
    <col min="7" max="8" width="0" hidden="1" customWidth="1"/>
    <col min="9" max="9" width="9.109375" customWidth="1"/>
    <col min="10" max="10" width="5.44140625" customWidth="1"/>
    <col min="11" max="11" width="18" customWidth="1"/>
    <col min="12" max="12" width="7.109375" customWidth="1"/>
    <col min="13" max="13" width="8.6640625" customWidth="1"/>
    <col min="14" max="14" width="0" hidden="1" customWidth="1"/>
  </cols>
  <sheetData>
    <row r="1" spans="1:14" x14ac:dyDescent="0.25">
      <c r="A1" s="440"/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827" t="s">
        <v>316</v>
      </c>
      <c r="N1" s="828"/>
    </row>
    <row r="2" spans="1:14" ht="15.6" x14ac:dyDescent="0.3">
      <c r="A2" s="261" t="s">
        <v>322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</row>
    <row r="3" spans="1:14" x14ac:dyDescent="0.25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</row>
    <row r="4" spans="1:14" x14ac:dyDescent="0.25">
      <c r="A4" s="788" t="s">
        <v>581</v>
      </c>
      <c r="B4" s="788"/>
      <c r="C4" s="788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</row>
    <row r="5" spans="1:14" ht="13.8" thickBot="1" x14ac:dyDescent="0.3">
      <c r="A5" s="440"/>
      <c r="B5" s="440"/>
      <c r="C5" s="440"/>
      <c r="D5" s="440"/>
      <c r="E5" s="454" t="s">
        <v>413</v>
      </c>
      <c r="F5" s="440"/>
      <c r="G5" s="440"/>
      <c r="H5" s="440"/>
      <c r="I5" s="440"/>
      <c r="J5" s="440"/>
      <c r="K5" s="829" t="s">
        <v>414</v>
      </c>
      <c r="L5" s="830"/>
      <c r="M5" s="830"/>
      <c r="N5" s="440"/>
    </row>
    <row r="6" spans="1:14" x14ac:dyDescent="0.25">
      <c r="A6" s="831" t="s">
        <v>209</v>
      </c>
      <c r="B6" s="832"/>
      <c r="C6" s="832"/>
      <c r="D6" s="835" t="s">
        <v>208</v>
      </c>
      <c r="E6" s="836"/>
      <c r="F6" s="440"/>
      <c r="G6" s="440"/>
      <c r="H6" s="440"/>
      <c r="I6" s="831" t="s">
        <v>210</v>
      </c>
      <c r="J6" s="832"/>
      <c r="K6" s="832"/>
      <c r="L6" s="835" t="s">
        <v>208</v>
      </c>
      <c r="M6" s="836"/>
      <c r="N6" s="440"/>
    </row>
    <row r="7" spans="1:14" ht="13.8" thickBot="1" x14ac:dyDescent="0.3">
      <c r="A7" s="833"/>
      <c r="B7" s="834"/>
      <c r="C7" s="834"/>
      <c r="D7" s="813"/>
      <c r="E7" s="837"/>
      <c r="F7" s="440"/>
      <c r="G7" s="440"/>
      <c r="H7" s="440"/>
      <c r="I7" s="838"/>
      <c r="J7" s="839"/>
      <c r="K7" s="839"/>
      <c r="L7" s="840"/>
      <c r="M7" s="841"/>
      <c r="N7" s="440"/>
    </row>
    <row r="8" spans="1:14" ht="13.8" thickBot="1" x14ac:dyDescent="0.3">
      <c r="A8" s="856" t="s">
        <v>487</v>
      </c>
      <c r="B8" s="857"/>
      <c r="C8" s="858"/>
      <c r="D8" s="859">
        <v>110870.22</v>
      </c>
      <c r="E8" s="860"/>
      <c r="F8" s="440"/>
      <c r="G8" s="440"/>
      <c r="H8" s="440"/>
      <c r="I8" s="861" t="s">
        <v>487</v>
      </c>
      <c r="J8" s="862"/>
      <c r="K8" s="863"/>
      <c r="L8" s="842">
        <v>0</v>
      </c>
      <c r="M8" s="843"/>
      <c r="N8" s="440"/>
    </row>
    <row r="9" spans="1:14" x14ac:dyDescent="0.25">
      <c r="A9" s="539" t="s">
        <v>384</v>
      </c>
      <c r="B9" s="441"/>
      <c r="C9" s="442"/>
      <c r="D9" s="854">
        <v>358863.62</v>
      </c>
      <c r="E9" s="855"/>
      <c r="F9" s="440"/>
      <c r="G9" s="440"/>
      <c r="H9" s="440"/>
      <c r="I9" s="864" t="s">
        <v>393</v>
      </c>
      <c r="J9" s="865"/>
      <c r="K9" s="866"/>
      <c r="L9" s="876">
        <v>30000</v>
      </c>
      <c r="M9" s="877"/>
      <c r="N9" s="440"/>
    </row>
    <row r="10" spans="1:14" ht="13.8" thickBot="1" x14ac:dyDescent="0.3">
      <c r="A10" s="844" t="s">
        <v>385</v>
      </c>
      <c r="B10" s="845"/>
      <c r="C10" s="846"/>
      <c r="D10" s="847">
        <v>503118.6</v>
      </c>
      <c r="E10" s="848"/>
      <c r="F10" s="440"/>
      <c r="G10" s="440"/>
      <c r="H10" s="440"/>
      <c r="I10" s="849" t="s">
        <v>385</v>
      </c>
      <c r="J10" s="850"/>
      <c r="K10" s="851"/>
      <c r="L10" s="852">
        <v>0</v>
      </c>
      <c r="M10" s="853"/>
      <c r="N10" s="440"/>
    </row>
    <row r="11" spans="1:14" ht="28.5" customHeight="1" thickBot="1" x14ac:dyDescent="0.3">
      <c r="A11" s="882" t="s">
        <v>386</v>
      </c>
      <c r="B11" s="883"/>
      <c r="C11" s="884"/>
      <c r="D11" s="892"/>
      <c r="E11" s="893"/>
      <c r="F11" s="440"/>
      <c r="G11" s="440"/>
      <c r="H11" s="440"/>
      <c r="I11" s="928" t="s">
        <v>437</v>
      </c>
      <c r="J11" s="929"/>
      <c r="K11" s="930"/>
      <c r="L11" s="874">
        <f>L9+L10</f>
        <v>30000</v>
      </c>
      <c r="M11" s="875"/>
      <c r="N11" s="440"/>
    </row>
    <row r="12" spans="1:14" ht="13.8" thickBot="1" x14ac:dyDescent="0.3">
      <c r="A12" s="856" t="s">
        <v>437</v>
      </c>
      <c r="B12" s="857"/>
      <c r="C12" s="857"/>
      <c r="D12" s="878">
        <f>D9+D10+D110</f>
        <v>861982.22</v>
      </c>
      <c r="E12" s="879"/>
      <c r="F12" s="440"/>
      <c r="G12" s="440"/>
      <c r="H12" s="440"/>
      <c r="I12" s="871" t="s">
        <v>394</v>
      </c>
      <c r="J12" s="872"/>
      <c r="K12" s="873"/>
      <c r="L12" s="880">
        <v>0</v>
      </c>
      <c r="M12" s="881"/>
      <c r="N12" s="440"/>
    </row>
    <row r="13" spans="1:14" ht="15.6" customHeight="1" thickBot="1" x14ac:dyDescent="0.3">
      <c r="A13" s="899" t="s">
        <v>387</v>
      </c>
      <c r="B13" s="900"/>
      <c r="C13" s="796"/>
      <c r="D13" s="901"/>
      <c r="E13" s="902"/>
      <c r="F13" s="440"/>
      <c r="G13" s="440"/>
      <c r="H13" s="440"/>
      <c r="I13" s="621" t="s">
        <v>395</v>
      </c>
      <c r="J13" s="622"/>
      <c r="K13" s="623"/>
      <c r="L13" s="890">
        <v>30000</v>
      </c>
      <c r="M13" s="891"/>
      <c r="N13" s="440"/>
    </row>
    <row r="14" spans="1:14" ht="26.4" customHeight="1" thickBot="1" x14ac:dyDescent="0.3">
      <c r="A14" s="903" t="s">
        <v>415</v>
      </c>
      <c r="B14" s="904"/>
      <c r="C14" s="905"/>
      <c r="D14" s="897">
        <v>393000</v>
      </c>
      <c r="E14" s="898"/>
      <c r="F14" s="440"/>
      <c r="G14" s="440"/>
      <c r="H14" s="440"/>
      <c r="I14" s="861" t="s">
        <v>438</v>
      </c>
      <c r="J14" s="926"/>
      <c r="K14" s="927"/>
      <c r="L14" s="869">
        <f>L12+L13</f>
        <v>30000</v>
      </c>
      <c r="M14" s="870"/>
      <c r="N14" s="440"/>
    </row>
    <row r="15" spans="1:14" ht="13.8" thickBot="1" x14ac:dyDescent="0.3">
      <c r="A15" s="885" t="s">
        <v>388</v>
      </c>
      <c r="B15" s="886"/>
      <c r="C15" s="887"/>
      <c r="D15" s="888"/>
      <c r="E15" s="889"/>
      <c r="F15" s="440"/>
      <c r="G15" s="440"/>
      <c r="H15" s="440"/>
      <c r="I15" s="867" t="s">
        <v>488</v>
      </c>
      <c r="J15" s="868"/>
      <c r="K15" s="868"/>
      <c r="L15" s="878">
        <f>L8+L11-L14</f>
        <v>0</v>
      </c>
      <c r="M15" s="879"/>
      <c r="N15" s="440"/>
    </row>
    <row r="16" spans="1:14" ht="25.2" customHeight="1" thickBot="1" x14ac:dyDescent="0.3">
      <c r="A16" s="894" t="s">
        <v>389</v>
      </c>
      <c r="B16" s="895"/>
      <c r="C16" s="896"/>
      <c r="D16" s="897"/>
      <c r="E16" s="898"/>
      <c r="F16" s="440"/>
      <c r="G16" s="440"/>
      <c r="H16" s="440"/>
      <c r="I16" s="11"/>
      <c r="J16" s="449"/>
      <c r="K16" s="449"/>
      <c r="L16" s="11"/>
      <c r="M16" s="422" t="s">
        <v>413</v>
      </c>
      <c r="N16" s="440"/>
    </row>
    <row r="17" spans="1:14" ht="26.25" customHeight="1" thickBot="1" x14ac:dyDescent="0.3">
      <c r="A17" s="894" t="s">
        <v>390</v>
      </c>
      <c r="B17" s="904"/>
      <c r="C17" s="905"/>
      <c r="D17" s="906"/>
      <c r="E17" s="907"/>
      <c r="F17" s="440"/>
      <c r="G17" s="440"/>
      <c r="H17" s="440"/>
      <c r="I17" s="933" t="s">
        <v>195</v>
      </c>
      <c r="J17" s="934"/>
      <c r="K17" s="935"/>
      <c r="L17" s="936" t="s">
        <v>208</v>
      </c>
      <c r="M17" s="937"/>
      <c r="N17" s="440"/>
    </row>
    <row r="18" spans="1:14" ht="40.200000000000003" customHeight="1" thickBot="1" x14ac:dyDescent="0.3">
      <c r="A18" s="908" t="s">
        <v>391</v>
      </c>
      <c r="B18" s="909"/>
      <c r="C18" s="910"/>
      <c r="D18" s="906">
        <v>28063.94</v>
      </c>
      <c r="E18" s="907"/>
      <c r="F18" s="440"/>
      <c r="G18" s="440"/>
      <c r="H18" s="440"/>
      <c r="I18" s="911" t="s">
        <v>487</v>
      </c>
      <c r="J18" s="912"/>
      <c r="K18" s="913"/>
      <c r="L18" s="914">
        <v>71165.08</v>
      </c>
      <c r="M18" s="915"/>
      <c r="N18" s="440"/>
    </row>
    <row r="19" spans="1:14" ht="13.8" thickBot="1" x14ac:dyDescent="0.3">
      <c r="A19" s="918" t="s">
        <v>392</v>
      </c>
      <c r="B19" s="919"/>
      <c r="C19" s="920"/>
      <c r="D19" s="921"/>
      <c r="E19" s="922"/>
      <c r="F19" s="440"/>
      <c r="G19" s="440"/>
      <c r="H19" s="440"/>
      <c r="I19" s="923" t="s">
        <v>396</v>
      </c>
      <c r="J19" s="924"/>
      <c r="K19" s="925"/>
      <c r="L19" s="859">
        <v>262676.3</v>
      </c>
      <c r="M19" s="860"/>
      <c r="N19" s="440"/>
    </row>
    <row r="20" spans="1:14" ht="13.8" thickBot="1" x14ac:dyDescent="0.3">
      <c r="A20" s="856" t="s">
        <v>438</v>
      </c>
      <c r="B20" s="857"/>
      <c r="C20" s="858"/>
      <c r="D20" s="878">
        <f>D13+D14+D15+D16+D17+D18+D19</f>
        <v>421063.94</v>
      </c>
      <c r="E20" s="879"/>
      <c r="F20" s="440"/>
      <c r="G20" s="440"/>
      <c r="H20" s="440"/>
      <c r="I20" s="856" t="s">
        <v>437</v>
      </c>
      <c r="J20" s="857"/>
      <c r="K20" s="858"/>
      <c r="L20" s="878">
        <f>L19</f>
        <v>262676.3</v>
      </c>
      <c r="M20" s="879"/>
      <c r="N20" s="440"/>
    </row>
    <row r="21" spans="1:14" ht="13.8" thickBot="1" x14ac:dyDescent="0.3">
      <c r="A21" s="856" t="s">
        <v>488</v>
      </c>
      <c r="B21" s="916"/>
      <c r="C21" s="917"/>
      <c r="D21" s="878">
        <f>D8+D12-D20</f>
        <v>551788.5</v>
      </c>
      <c r="E21" s="879"/>
      <c r="F21" s="440"/>
      <c r="G21" s="440"/>
      <c r="H21" s="440"/>
      <c r="I21" s="445" t="s">
        <v>397</v>
      </c>
      <c r="J21" s="446"/>
      <c r="K21" s="447"/>
      <c r="L21" s="859"/>
      <c r="M21" s="860"/>
      <c r="N21" s="440"/>
    </row>
    <row r="22" spans="1:14" ht="13.8" thickBot="1" x14ac:dyDescent="0.3">
      <c r="A22" s="440"/>
      <c r="B22" s="440"/>
      <c r="C22" s="440"/>
      <c r="D22" s="440"/>
      <c r="E22" s="440"/>
      <c r="F22" s="440"/>
      <c r="G22" s="440"/>
      <c r="H22" s="440"/>
      <c r="I22" s="856" t="s">
        <v>439</v>
      </c>
      <c r="J22" s="857"/>
      <c r="K22" s="858"/>
      <c r="L22" s="878">
        <v>169994</v>
      </c>
      <c r="M22" s="879"/>
      <c r="N22" s="440"/>
    </row>
    <row r="23" spans="1:14" ht="13.8" thickBot="1" x14ac:dyDescent="0.3">
      <c r="A23" s="440"/>
      <c r="B23" s="440"/>
      <c r="C23" s="440"/>
      <c r="D23" s="440"/>
      <c r="E23" s="440"/>
      <c r="F23" s="440"/>
      <c r="G23" s="440"/>
      <c r="H23" s="440"/>
      <c r="I23" s="448" t="s">
        <v>489</v>
      </c>
      <c r="J23" s="443"/>
      <c r="K23" s="443"/>
      <c r="L23" s="938">
        <f>L18+L20-L22</f>
        <v>163847.38</v>
      </c>
      <c r="M23" s="939"/>
      <c r="N23" s="440"/>
    </row>
    <row r="24" spans="1:14" x14ac:dyDescent="0.25">
      <c r="A24" s="444"/>
      <c r="B24" s="444"/>
      <c r="C24" s="444"/>
      <c r="D24" s="444"/>
      <c r="E24" s="439"/>
      <c r="F24" s="440"/>
      <c r="G24" s="440"/>
      <c r="H24" s="440"/>
      <c r="I24" s="439"/>
      <c r="J24" s="444"/>
      <c r="K24" s="444"/>
      <c r="L24" s="931"/>
      <c r="M24" s="932"/>
      <c r="N24" s="440"/>
    </row>
    <row r="25" spans="1:14" x14ac:dyDescent="0.25">
      <c r="A25" s="717" t="s">
        <v>540</v>
      </c>
      <c r="B25" s="440"/>
      <c r="C25" s="440"/>
      <c r="D25" s="440"/>
      <c r="E25" s="440"/>
      <c r="F25" s="440"/>
      <c r="G25" s="440"/>
      <c r="H25" s="440"/>
      <c r="I25" s="440"/>
      <c r="J25" s="440"/>
      <c r="K25" s="440"/>
      <c r="L25" s="931"/>
      <c r="M25" s="932"/>
      <c r="N25" s="440"/>
    </row>
  </sheetData>
  <mergeCells count="63">
    <mergeCell ref="I14:K14"/>
    <mergeCell ref="I11:K11"/>
    <mergeCell ref="L24:M24"/>
    <mergeCell ref="L25:M25"/>
    <mergeCell ref="I17:K17"/>
    <mergeCell ref="L21:M21"/>
    <mergeCell ref="L17:M17"/>
    <mergeCell ref="I22:K22"/>
    <mergeCell ref="L22:M22"/>
    <mergeCell ref="L23:M23"/>
    <mergeCell ref="D20:E20"/>
    <mergeCell ref="I20:K20"/>
    <mergeCell ref="L20:M20"/>
    <mergeCell ref="A21:C21"/>
    <mergeCell ref="A19:C19"/>
    <mergeCell ref="D19:E19"/>
    <mergeCell ref="I19:K19"/>
    <mergeCell ref="L19:M19"/>
    <mergeCell ref="D21:E21"/>
    <mergeCell ref="A20:C20"/>
    <mergeCell ref="A17:C17"/>
    <mergeCell ref="D17:E17"/>
    <mergeCell ref="A18:C18"/>
    <mergeCell ref="D18:E18"/>
    <mergeCell ref="I18:K18"/>
    <mergeCell ref="L18:M18"/>
    <mergeCell ref="D15:E15"/>
    <mergeCell ref="L13:M13"/>
    <mergeCell ref="D11:E11"/>
    <mergeCell ref="A16:C16"/>
    <mergeCell ref="D16:E16"/>
    <mergeCell ref="A13:C13"/>
    <mergeCell ref="D13:E13"/>
    <mergeCell ref="A14:C14"/>
    <mergeCell ref="D14:E14"/>
    <mergeCell ref="L15:M15"/>
    <mergeCell ref="I15:K15"/>
    <mergeCell ref="L14:M14"/>
    <mergeCell ref="I12:K12"/>
    <mergeCell ref="L11:M11"/>
    <mergeCell ref="L9:M9"/>
    <mergeCell ref="A12:C12"/>
    <mergeCell ref="D12:E12"/>
    <mergeCell ref="L12:M12"/>
    <mergeCell ref="A11:C11"/>
    <mergeCell ref="A15:C15"/>
    <mergeCell ref="L8:M8"/>
    <mergeCell ref="A10:C10"/>
    <mergeCell ref="D10:E10"/>
    <mergeCell ref="I10:K10"/>
    <mergeCell ref="L10:M10"/>
    <mergeCell ref="D9:E9"/>
    <mergeCell ref="A8:C8"/>
    <mergeCell ref="D8:E8"/>
    <mergeCell ref="I8:K8"/>
    <mergeCell ref="I9:K9"/>
    <mergeCell ref="M1:N1"/>
    <mergeCell ref="A4:C4"/>
    <mergeCell ref="K5:M5"/>
    <mergeCell ref="A6:C7"/>
    <mergeCell ref="D6:E7"/>
    <mergeCell ref="I6:K7"/>
    <mergeCell ref="L6:M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20" sqref="F20"/>
    </sheetView>
  </sheetViews>
  <sheetFormatPr defaultRowHeight="13.2" x14ac:dyDescent="0.25"/>
  <cols>
    <col min="1" max="1" width="15.5546875" customWidth="1"/>
    <col min="2" max="2" width="6.6640625" customWidth="1"/>
    <col min="3" max="3" width="14.44140625" customWidth="1"/>
    <col min="4" max="4" width="15.5546875" customWidth="1"/>
    <col min="5" max="5" width="28.33203125" customWidth="1"/>
    <col min="6" max="6" width="32.109375" customWidth="1"/>
    <col min="7" max="7" width="19.88671875" customWidth="1"/>
    <col min="8" max="8" width="15.5546875" customWidth="1"/>
    <col min="9" max="9" width="15.44140625" customWidth="1"/>
  </cols>
  <sheetData>
    <row r="1" spans="1:9" x14ac:dyDescent="0.25">
      <c r="F1" s="3" t="s">
        <v>298</v>
      </c>
    </row>
    <row r="2" spans="1:9" ht="15.6" x14ac:dyDescent="0.3">
      <c r="A2" s="940" t="s">
        <v>321</v>
      </c>
      <c r="B2" s="941"/>
      <c r="C2" s="941"/>
      <c r="D2" s="941"/>
      <c r="E2" s="941"/>
      <c r="F2" s="941"/>
      <c r="G2" s="941"/>
      <c r="H2" s="2"/>
    </row>
    <row r="3" spans="1:9" ht="15.6" x14ac:dyDescent="0.3">
      <c r="A3" s="413"/>
      <c r="B3" s="414"/>
      <c r="C3" s="414"/>
      <c r="D3" s="414"/>
      <c r="E3" s="414"/>
      <c r="F3" s="414"/>
      <c r="G3" s="414"/>
      <c r="H3" s="2"/>
    </row>
    <row r="4" spans="1:9" x14ac:dyDescent="0.25">
      <c r="A4" s="788" t="s">
        <v>580</v>
      </c>
      <c r="B4" s="788"/>
      <c r="C4" s="230" t="s">
        <v>556</v>
      </c>
      <c r="D4" s="230"/>
      <c r="E4" s="230"/>
      <c r="F4" s="3"/>
      <c r="H4" s="230"/>
      <c r="I4" s="232"/>
    </row>
    <row r="5" spans="1:9" ht="13.8" thickBot="1" x14ac:dyDescent="0.3">
      <c r="A5" s="156"/>
      <c r="B5" s="233"/>
      <c r="C5" s="230"/>
      <c r="D5" s="230"/>
      <c r="E5" s="2"/>
      <c r="F5" s="452" t="s">
        <v>413</v>
      </c>
      <c r="G5" s="423"/>
      <c r="H5" s="230"/>
      <c r="I5" s="5"/>
    </row>
    <row r="6" spans="1:9" ht="16.2" thickBot="1" x14ac:dyDescent="0.35">
      <c r="A6" s="271"/>
      <c r="B6" s="273"/>
      <c r="C6" s="942" t="s">
        <v>491</v>
      </c>
      <c r="D6" s="942" t="s">
        <v>492</v>
      </c>
      <c r="E6" s="944" t="s">
        <v>490</v>
      </c>
      <c r="F6" s="945"/>
      <c r="G6" s="453"/>
      <c r="H6" s="234"/>
      <c r="I6" s="235"/>
    </row>
    <row r="7" spans="1:9" ht="36.6" thickBot="1" x14ac:dyDescent="0.3">
      <c r="A7" s="272" t="s">
        <v>191</v>
      </c>
      <c r="B7" s="274" t="s">
        <v>340</v>
      </c>
      <c r="C7" s="943"/>
      <c r="D7" s="943"/>
      <c r="E7" s="389" t="s">
        <v>192</v>
      </c>
      <c r="F7" s="236" t="s">
        <v>193</v>
      </c>
      <c r="G7" s="20"/>
      <c r="H7" s="20"/>
      <c r="I7" s="20"/>
    </row>
    <row r="8" spans="1:9" ht="13.8" thickBot="1" x14ac:dyDescent="0.3">
      <c r="A8" s="146"/>
      <c r="B8" s="131"/>
      <c r="C8" s="237">
        <v>1</v>
      </c>
      <c r="D8" s="388">
        <v>2</v>
      </c>
      <c r="E8" s="237">
        <v>241</v>
      </c>
      <c r="F8" s="237">
        <v>243</v>
      </c>
      <c r="G8" s="14"/>
      <c r="H8" s="238"/>
    </row>
    <row r="9" spans="1:9" x14ac:dyDescent="0.25">
      <c r="A9" s="392" t="s">
        <v>194</v>
      </c>
      <c r="B9" s="395">
        <v>411</v>
      </c>
      <c r="C9" s="626">
        <v>0</v>
      </c>
      <c r="D9" s="626">
        <v>0</v>
      </c>
      <c r="E9" s="626">
        <v>0</v>
      </c>
      <c r="F9" s="626">
        <v>0</v>
      </c>
      <c r="G9" s="191"/>
      <c r="H9" s="191"/>
    </row>
    <row r="10" spans="1:9" x14ac:dyDescent="0.25">
      <c r="A10" s="393" t="s">
        <v>195</v>
      </c>
      <c r="B10" s="396">
        <v>412</v>
      </c>
      <c r="C10" s="627">
        <v>71165.08</v>
      </c>
      <c r="D10" s="627">
        <v>163847.38</v>
      </c>
      <c r="E10" s="627">
        <v>0</v>
      </c>
      <c r="F10" s="627">
        <v>133542.84</v>
      </c>
      <c r="G10" s="191"/>
      <c r="H10" s="191"/>
    </row>
    <row r="11" spans="1:9" x14ac:dyDescent="0.25">
      <c r="A11" s="393" t="s">
        <v>196</v>
      </c>
      <c r="B11" s="396">
        <v>413</v>
      </c>
      <c r="C11" s="627">
        <v>32806.28</v>
      </c>
      <c r="D11" s="627">
        <v>48669.9</v>
      </c>
      <c r="E11" s="946">
        <v>551788.5</v>
      </c>
      <c r="F11" s="627"/>
      <c r="G11" s="191"/>
      <c r="H11" s="191"/>
    </row>
    <row r="12" spans="1:9" x14ac:dyDescent="0.25">
      <c r="A12" s="393" t="s">
        <v>196</v>
      </c>
      <c r="B12" s="397">
        <v>414</v>
      </c>
      <c r="C12" s="628">
        <v>78063.94</v>
      </c>
      <c r="D12" s="628">
        <v>503118.6</v>
      </c>
      <c r="E12" s="947"/>
      <c r="F12" s="630"/>
      <c r="G12" s="191"/>
      <c r="H12" s="191"/>
    </row>
    <row r="13" spans="1:9" ht="13.8" thickBot="1" x14ac:dyDescent="0.3">
      <c r="A13" s="582" t="s">
        <v>418</v>
      </c>
      <c r="B13" s="398">
        <v>416</v>
      </c>
      <c r="C13" s="629">
        <v>531275</v>
      </c>
      <c r="D13" s="629">
        <v>452789.32</v>
      </c>
      <c r="E13" s="629">
        <v>452789.32</v>
      </c>
      <c r="F13" s="629">
        <v>0</v>
      </c>
      <c r="G13" s="191"/>
      <c r="H13" s="191"/>
    </row>
    <row r="14" spans="1:9" ht="24" customHeight="1" thickBot="1" x14ac:dyDescent="0.3">
      <c r="A14" s="390" t="s">
        <v>117</v>
      </c>
      <c r="B14" s="131"/>
      <c r="C14" s="632">
        <f>SUM(C9:C13)</f>
        <v>713310.3</v>
      </c>
      <c r="D14" s="632">
        <f>SUM(D9:D13)</f>
        <v>1168425.2</v>
      </c>
      <c r="E14" s="631">
        <f>SUM(E9:E13)</f>
        <v>1004577.8200000001</v>
      </c>
      <c r="F14" s="631">
        <f>SUM(F9:F13)</f>
        <v>133542.84</v>
      </c>
      <c r="G14" s="239"/>
      <c r="H14" s="239"/>
    </row>
    <row r="16" spans="1:9" x14ac:dyDescent="0.25">
      <c r="A16" s="240" t="s">
        <v>197</v>
      </c>
      <c r="B16" s="24"/>
      <c r="C16" s="24"/>
      <c r="D16" s="24"/>
      <c r="E16" s="24"/>
      <c r="F16" s="11"/>
      <c r="G16" s="230"/>
      <c r="H16" s="241"/>
      <c r="I16" s="230"/>
    </row>
    <row r="17" spans="1:9" ht="15.6" x14ac:dyDescent="0.3">
      <c r="A17" s="242"/>
      <c r="B17" s="243"/>
      <c r="C17" s="242"/>
      <c r="D17" s="242"/>
      <c r="E17" s="11"/>
      <c r="F17" s="234"/>
      <c r="G17" s="244"/>
      <c r="H17" s="245"/>
      <c r="I17" s="230"/>
    </row>
    <row r="18" spans="1:9" ht="15.6" x14ac:dyDescent="0.3">
      <c r="A18" s="242"/>
      <c r="B18" s="243"/>
      <c r="C18" s="246"/>
      <c r="D18" s="246"/>
      <c r="E18" s="11"/>
      <c r="F18" s="234"/>
      <c r="G18" s="244"/>
      <c r="H18" s="245"/>
      <c r="I18" s="230"/>
    </row>
    <row r="19" spans="1:9" x14ac:dyDescent="0.25">
      <c r="A19" s="233" t="s">
        <v>119</v>
      </c>
      <c r="B19" s="11"/>
      <c r="C19" s="247" t="s">
        <v>198</v>
      </c>
      <c r="D19" s="248"/>
      <c r="E19" s="233" t="s">
        <v>51</v>
      </c>
      <c r="F19" s="233" t="s">
        <v>121</v>
      </c>
      <c r="I19" s="230"/>
    </row>
    <row r="20" spans="1:9" x14ac:dyDescent="0.25">
      <c r="A20" s="20" t="s">
        <v>531</v>
      </c>
      <c r="B20" s="20"/>
      <c r="C20" s="20"/>
      <c r="D20" s="763">
        <v>494623071</v>
      </c>
      <c r="E20" s="762">
        <v>43137</v>
      </c>
      <c r="F20" s="764" t="s">
        <v>532</v>
      </c>
      <c r="G20" s="20"/>
      <c r="H20" s="20"/>
      <c r="I20" s="230"/>
    </row>
    <row r="21" spans="1:9" x14ac:dyDescent="0.25">
      <c r="A21" s="16"/>
      <c r="B21" s="16"/>
      <c r="C21" s="14"/>
      <c r="D21" s="14"/>
      <c r="E21" s="14"/>
      <c r="F21" s="14"/>
      <c r="G21" s="14"/>
      <c r="H21" s="14"/>
      <c r="I21" s="230"/>
    </row>
    <row r="22" spans="1:9" x14ac:dyDescent="0.25">
      <c r="A22" s="16"/>
      <c r="B22" s="16"/>
      <c r="C22" s="191"/>
      <c r="D22" s="191"/>
      <c r="E22" s="11"/>
      <c r="F22" s="191"/>
      <c r="G22" s="191"/>
      <c r="H22" s="191"/>
      <c r="I22" s="230"/>
    </row>
    <row r="23" spans="1:9" x14ac:dyDescent="0.25">
      <c r="A23" s="16"/>
      <c r="B23" s="16"/>
      <c r="C23" s="191"/>
      <c r="D23" s="191"/>
      <c r="E23" s="11"/>
      <c r="F23" s="191"/>
      <c r="G23" s="191"/>
      <c r="H23" s="191"/>
      <c r="I23" s="230"/>
    </row>
    <row r="24" spans="1:9" x14ac:dyDescent="0.25">
      <c r="A24" s="16"/>
      <c r="B24" s="16"/>
      <c r="C24" s="191"/>
      <c r="D24" s="191"/>
      <c r="E24" s="11"/>
      <c r="F24" s="191"/>
      <c r="G24" s="191"/>
      <c r="H24" s="191"/>
      <c r="I24" s="230"/>
    </row>
    <row r="25" spans="1:9" x14ac:dyDescent="0.25">
      <c r="A25" s="16"/>
      <c r="B25" s="16"/>
      <c r="C25" s="191"/>
      <c r="D25" s="191"/>
      <c r="E25" s="11"/>
      <c r="F25" s="191"/>
      <c r="G25" s="191"/>
      <c r="H25" s="191"/>
      <c r="I25" s="230"/>
    </row>
    <row r="26" spans="1:9" x14ac:dyDescent="0.25">
      <c r="A26" s="16"/>
      <c r="B26" s="16"/>
      <c r="C26" s="191"/>
      <c r="D26" s="191"/>
      <c r="E26" s="191"/>
      <c r="F26" s="191"/>
      <c r="G26" s="191"/>
      <c r="H26" s="191"/>
      <c r="I26" s="230"/>
    </row>
    <row r="27" spans="1:9" x14ac:dyDescent="0.25">
      <c r="A27" s="11"/>
      <c r="B27" s="11"/>
      <c r="C27" s="11"/>
      <c r="D27" s="11"/>
      <c r="E27" s="11"/>
      <c r="F27" s="11"/>
      <c r="H27" s="230"/>
      <c r="I27" s="230"/>
    </row>
    <row r="28" spans="1:9" x14ac:dyDescent="0.25">
      <c r="A28" s="240"/>
      <c r="B28" s="24"/>
      <c r="C28" s="24"/>
      <c r="D28" s="24"/>
      <c r="E28" s="24"/>
      <c r="F28" s="11"/>
      <c r="G28" s="230"/>
      <c r="H28" s="230"/>
      <c r="I28" s="230"/>
    </row>
    <row r="29" spans="1:9" x14ac:dyDescent="0.25">
      <c r="A29" s="4"/>
      <c r="B29" s="24"/>
      <c r="C29" s="24"/>
      <c r="D29" s="24"/>
      <c r="E29" s="24"/>
      <c r="F29" s="11"/>
      <c r="G29" s="230"/>
      <c r="H29" s="230"/>
      <c r="I29" s="230"/>
    </row>
    <row r="30" spans="1:9" ht="15.6" x14ac:dyDescent="0.3">
      <c r="A30" s="2"/>
      <c r="B30" s="249"/>
      <c r="C30" s="2"/>
      <c r="D30" s="2"/>
      <c r="F30" s="230"/>
      <c r="G30" s="230"/>
      <c r="H30" s="230"/>
      <c r="I30" s="230"/>
    </row>
    <row r="31" spans="1:9" x14ac:dyDescent="0.25">
      <c r="A31" s="250"/>
      <c r="B31" s="250"/>
      <c r="C31" s="250"/>
      <c r="E31" s="250"/>
      <c r="F31" s="250"/>
      <c r="H31" s="250"/>
      <c r="I31" s="230"/>
    </row>
  </sheetData>
  <mergeCells count="6">
    <mergeCell ref="A2:G2"/>
    <mergeCell ref="C6:C7"/>
    <mergeCell ref="D6:D7"/>
    <mergeCell ref="A4:B4"/>
    <mergeCell ref="E6:F6"/>
    <mergeCell ref="E11:E12"/>
  </mergeCells>
  <phoneticPr fontId="3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D34" sqref="D34"/>
    </sheetView>
  </sheetViews>
  <sheetFormatPr defaultColWidth="9.109375" defaultRowHeight="13.2" x14ac:dyDescent="0.25"/>
  <cols>
    <col min="1" max="1" width="4.5546875" style="313" customWidth="1"/>
    <col min="2" max="2" width="39.33203125" style="313" customWidth="1"/>
    <col min="3" max="4" width="18.6640625" style="313" customWidth="1"/>
    <col min="5" max="16384" width="9.109375" style="313"/>
  </cols>
  <sheetData>
    <row r="1" spans="1:6" x14ac:dyDescent="0.25">
      <c r="A1" s="312"/>
      <c r="D1" s="351" t="s">
        <v>257</v>
      </c>
    </row>
    <row r="2" spans="1:6" ht="13.8" x14ac:dyDescent="0.25">
      <c r="A2" s="314" t="s">
        <v>494</v>
      </c>
      <c r="B2" s="312"/>
    </row>
    <row r="4" spans="1:6" x14ac:dyDescent="0.25">
      <c r="A4" s="788" t="s">
        <v>580</v>
      </c>
      <c r="B4" s="788"/>
      <c r="C4" s="313" t="s">
        <v>556</v>
      </c>
    </row>
    <row r="7" spans="1:6" ht="13.8" x14ac:dyDescent="0.25">
      <c r="C7" s="315"/>
      <c r="D7" s="315"/>
    </row>
    <row r="8" spans="1:6" ht="14.4" thickBot="1" x14ac:dyDescent="0.3">
      <c r="B8" s="316"/>
      <c r="C8" s="948" t="s">
        <v>413</v>
      </c>
      <c r="D8" s="948"/>
    </row>
    <row r="9" spans="1:6" ht="27" thickBot="1" x14ac:dyDescent="0.3">
      <c r="A9" s="317" t="s">
        <v>250</v>
      </c>
      <c r="B9" s="318" t="s">
        <v>164</v>
      </c>
      <c r="C9" s="319" t="s">
        <v>282</v>
      </c>
      <c r="D9" s="317" t="s">
        <v>251</v>
      </c>
    </row>
    <row r="10" spans="1:6" ht="15.9" customHeight="1" thickBot="1" x14ac:dyDescent="0.3">
      <c r="A10" s="320">
        <v>1</v>
      </c>
      <c r="B10" s="366" t="s">
        <v>496</v>
      </c>
      <c r="C10" s="718">
        <v>531275</v>
      </c>
      <c r="D10" s="719">
        <v>531275</v>
      </c>
    </row>
    <row r="11" spans="1:6" ht="15.9" customHeight="1" x14ac:dyDescent="0.25">
      <c r="A11" s="320">
        <v>2</v>
      </c>
      <c r="B11" s="321" t="s">
        <v>169</v>
      </c>
      <c r="C11" s="720">
        <v>393000</v>
      </c>
      <c r="D11" s="721">
        <v>393000</v>
      </c>
    </row>
    <row r="12" spans="1:6" ht="15.9" customHeight="1" x14ac:dyDescent="0.25">
      <c r="A12" s="320">
        <v>3</v>
      </c>
      <c r="B12" s="322" t="s">
        <v>170</v>
      </c>
      <c r="C12" s="722">
        <v>452011</v>
      </c>
      <c r="D12" s="723">
        <v>452011</v>
      </c>
    </row>
    <row r="13" spans="1:6" ht="15.9" customHeight="1" x14ac:dyDescent="0.25">
      <c r="A13" s="320">
        <v>4</v>
      </c>
      <c r="B13" s="322" t="s">
        <v>171</v>
      </c>
      <c r="C13" s="722">
        <v>1231393.69</v>
      </c>
      <c r="D13" s="723">
        <v>1231393.69</v>
      </c>
    </row>
    <row r="14" spans="1:6" ht="15.9" customHeight="1" x14ac:dyDescent="0.25">
      <c r="A14" s="320">
        <v>5</v>
      </c>
      <c r="B14" s="322" t="s">
        <v>274</v>
      </c>
      <c r="C14" s="722"/>
      <c r="D14" s="723"/>
    </row>
    <row r="15" spans="1:6" ht="15.9" customHeight="1" thickBot="1" x14ac:dyDescent="0.3">
      <c r="A15" s="320">
        <v>6</v>
      </c>
      <c r="B15" s="323" t="s">
        <v>223</v>
      </c>
      <c r="C15" s="724">
        <v>200000</v>
      </c>
      <c r="D15" s="725">
        <v>200000</v>
      </c>
    </row>
    <row r="16" spans="1:6" ht="15.9" customHeight="1" thickBot="1" x14ac:dyDescent="0.3">
      <c r="A16" s="324">
        <v>7</v>
      </c>
      <c r="B16" s="318" t="s">
        <v>174</v>
      </c>
      <c r="C16" s="718">
        <f>C11+C12+C13+C14+C15</f>
        <v>2276404.69</v>
      </c>
      <c r="D16" s="726">
        <f>D11+D12+D13+D14+D15</f>
        <v>2276404.69</v>
      </c>
      <c r="F16" s="313" t="s">
        <v>112</v>
      </c>
    </row>
    <row r="17" spans="1:6" ht="15.9" customHeight="1" thickBot="1" x14ac:dyDescent="0.3">
      <c r="A17" s="316"/>
      <c r="C17" s="727"/>
      <c r="D17" s="727"/>
    </row>
    <row r="18" spans="1:6" ht="15.9" customHeight="1" x14ac:dyDescent="0.25">
      <c r="A18" s="325">
        <v>8</v>
      </c>
      <c r="B18" s="326" t="s">
        <v>273</v>
      </c>
      <c r="C18" s="728">
        <v>64595.12</v>
      </c>
      <c r="D18" s="729">
        <v>64595.12</v>
      </c>
    </row>
    <row r="19" spans="1:6" ht="15.75" customHeight="1" x14ac:dyDescent="0.25">
      <c r="A19" s="320">
        <v>9</v>
      </c>
      <c r="B19" s="327" t="s">
        <v>272</v>
      </c>
      <c r="C19" s="722"/>
      <c r="D19" s="723"/>
    </row>
    <row r="20" spans="1:6" ht="15.9" customHeight="1" x14ac:dyDescent="0.25">
      <c r="A20" s="320">
        <v>10</v>
      </c>
      <c r="B20" s="322" t="s">
        <v>271</v>
      </c>
      <c r="C20" s="722">
        <v>1890375.25</v>
      </c>
      <c r="D20" s="723">
        <v>1890375.25</v>
      </c>
    </row>
    <row r="21" spans="1:6" ht="15.9" customHeight="1" x14ac:dyDescent="0.25">
      <c r="A21" s="320">
        <v>11</v>
      </c>
      <c r="B21" s="322" t="s">
        <v>504</v>
      </c>
      <c r="C21" s="722"/>
      <c r="D21" s="723"/>
    </row>
    <row r="22" spans="1:6" ht="15.9" customHeight="1" thickBot="1" x14ac:dyDescent="0.3">
      <c r="A22" s="320">
        <v>12</v>
      </c>
      <c r="B22" s="328" t="s">
        <v>179</v>
      </c>
      <c r="C22" s="730">
        <v>399920</v>
      </c>
      <c r="D22" s="731">
        <v>399920</v>
      </c>
    </row>
    <row r="23" spans="1:6" ht="15.9" customHeight="1" thickBot="1" x14ac:dyDescent="0.3">
      <c r="A23" s="324">
        <v>13</v>
      </c>
      <c r="B23" s="329" t="s">
        <v>180</v>
      </c>
      <c r="C23" s="732">
        <f>C18+C19+C20+C21+C22</f>
        <v>2354890.37</v>
      </c>
      <c r="D23" s="726">
        <f>D18+D19+D20+D21+D22</f>
        <v>2354890.37</v>
      </c>
    </row>
    <row r="24" spans="1:6" ht="22.5" customHeight="1" thickBot="1" x14ac:dyDescent="0.3">
      <c r="A24" s="316"/>
      <c r="C24" s="733"/>
      <c r="D24" s="734"/>
    </row>
    <row r="25" spans="1:6" ht="15.9" customHeight="1" thickBot="1" x14ac:dyDescent="0.3">
      <c r="A25" s="330">
        <v>14</v>
      </c>
      <c r="B25" s="564" t="s">
        <v>497</v>
      </c>
      <c r="C25" s="726">
        <f>C10+C16-C23</f>
        <v>452789.31999999983</v>
      </c>
      <c r="D25" s="735">
        <f>D10+D16-D23</f>
        <v>452789.31999999983</v>
      </c>
      <c r="F25" s="331"/>
    </row>
    <row r="26" spans="1:6" ht="15.9" customHeight="1" x14ac:dyDescent="0.25">
      <c r="A26" s="380" t="s">
        <v>270</v>
      </c>
      <c r="B26" s="379" t="s">
        <v>269</v>
      </c>
      <c r="C26" s="720">
        <v>452789.32</v>
      </c>
      <c r="D26" s="721">
        <v>452789.32</v>
      </c>
      <c r="F26" s="331"/>
    </row>
    <row r="27" spans="1:6" ht="15.9" customHeight="1" x14ac:dyDescent="0.25">
      <c r="A27" s="378" t="s">
        <v>268</v>
      </c>
      <c r="B27" s="377" t="s">
        <v>267</v>
      </c>
      <c r="C27" s="722">
        <v>0</v>
      </c>
      <c r="D27" s="723">
        <v>0</v>
      </c>
      <c r="F27" s="331"/>
    </row>
    <row r="28" spans="1:6" ht="15.9" customHeight="1" thickBot="1" x14ac:dyDescent="0.3">
      <c r="A28" s="376" t="s">
        <v>266</v>
      </c>
      <c r="B28" s="375" t="s">
        <v>265</v>
      </c>
      <c r="C28" s="730">
        <v>0</v>
      </c>
      <c r="D28" s="731">
        <v>0</v>
      </c>
      <c r="F28" s="331"/>
    </row>
    <row r="29" spans="1:6" ht="15.9" customHeight="1" x14ac:dyDescent="0.25">
      <c r="A29" s="374"/>
      <c r="B29" s="373"/>
      <c r="C29" s="372"/>
      <c r="D29" s="372"/>
      <c r="F29" s="331"/>
    </row>
    <row r="31" spans="1:6" x14ac:dyDescent="0.25">
      <c r="A31" s="331" t="s">
        <v>495</v>
      </c>
    </row>
    <row r="32" spans="1:6" x14ac:dyDescent="0.25">
      <c r="A32" s="331" t="s">
        <v>264</v>
      </c>
    </row>
    <row r="33" spans="1:4" x14ac:dyDescent="0.25">
      <c r="B33" s="332"/>
    </row>
    <row r="34" spans="1:4" x14ac:dyDescent="0.25">
      <c r="A34" s="313" t="s">
        <v>533</v>
      </c>
      <c r="C34" s="313" t="s">
        <v>224</v>
      </c>
      <c r="D34" s="765">
        <v>43137</v>
      </c>
    </row>
    <row r="35" spans="1:4" x14ac:dyDescent="0.25">
      <c r="A35" s="313" t="s">
        <v>520</v>
      </c>
    </row>
    <row r="36" spans="1:4" x14ac:dyDescent="0.25">
      <c r="A36" s="313" t="s">
        <v>519</v>
      </c>
    </row>
    <row r="39" spans="1:4" x14ac:dyDescent="0.25">
      <c r="B39" s="331" t="s">
        <v>263</v>
      </c>
    </row>
    <row r="40" spans="1:4" x14ac:dyDescent="0.25">
      <c r="A40" s="331"/>
      <c r="B40" s="331"/>
    </row>
    <row r="41" spans="1:4" x14ac:dyDescent="0.25">
      <c r="B41" s="331"/>
    </row>
    <row r="42" spans="1:4" x14ac:dyDescent="0.25">
      <c r="B42" s="333" t="s">
        <v>225</v>
      </c>
    </row>
    <row r="43" spans="1:4" x14ac:dyDescent="0.25">
      <c r="B43" s="333" t="s">
        <v>262</v>
      </c>
    </row>
    <row r="44" spans="1:4" x14ac:dyDescent="0.25">
      <c r="B44" s="333" t="s">
        <v>226</v>
      </c>
    </row>
    <row r="45" spans="1:4" x14ac:dyDescent="0.25">
      <c r="B45" s="333" t="s">
        <v>227</v>
      </c>
    </row>
    <row r="46" spans="1:4" x14ac:dyDescent="0.25">
      <c r="A46" s="316"/>
      <c r="B46" s="334" t="s">
        <v>228</v>
      </c>
    </row>
    <row r="47" spans="1:4" x14ac:dyDescent="0.25">
      <c r="A47" s="316"/>
      <c r="B47" s="332"/>
    </row>
    <row r="48" spans="1:4" x14ac:dyDescent="0.25">
      <c r="A48" s="316"/>
    </row>
  </sheetData>
  <mergeCells count="2">
    <mergeCell ref="C8:D8"/>
    <mergeCell ref="A4:B4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tab. 1 Výnosy </vt:lpstr>
      <vt:lpstr>tab. 2 Náklady</vt:lpstr>
      <vt:lpstr>tab. 3 HV a Fondy</vt:lpstr>
      <vt:lpstr>tab. 4 čerpání přísp. dle §</vt:lpstr>
      <vt:lpstr>tab. 5 Finan. vypoř. 2017</vt:lpstr>
      <vt:lpstr>tab 5 a zpřesnění přímých NIV</vt:lpstr>
      <vt:lpstr>tab. 6 Tvorba a čerpání fondů</vt:lpstr>
      <vt:lpstr>tab. 7 stav fin fondů</vt:lpstr>
      <vt:lpstr>tab. 8 IF 2017</vt:lpstr>
      <vt:lpstr>tab. 9 Použití IF 2017</vt:lpstr>
      <vt:lpstr>Účelprostř.</vt:lpstr>
      <vt:lpstr>ukazatel. - šk. jídelny</vt:lpstr>
      <vt:lpstr>ukaza. -školy</vt:lpstr>
      <vt:lpstr>ukaz. - šk. zařízení</vt:lpstr>
      <vt:lpstr>inv.fond-plán a skutečnost</vt:lpstr>
      <vt:lpstr>inv.fond-jmenovitě</vt:lpstr>
      <vt:lpstr>tab. 10 Zaměst a platy(mzdy)</vt:lpstr>
      <vt:lpstr>tab. 11 Pohledávky </vt:lpstr>
      <vt:lpstr>tab. 12 Invent.zpráva</vt:lpstr>
      <vt:lpstr>tab. 13 Souhrnná zpráva o kontr</vt:lpstr>
      <vt:lpstr>'tab. 5 Finan. vypoř. 2017'!Oblast_tisku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SM851</dc:creator>
  <cp:lastModifiedBy>Petr Valtera</cp:lastModifiedBy>
  <cp:lastPrinted>2018-02-07T09:27:20Z</cp:lastPrinted>
  <dcterms:created xsi:type="dcterms:W3CDTF">2003-01-13T07:08:28Z</dcterms:created>
  <dcterms:modified xsi:type="dcterms:W3CDTF">2018-03-11T09:14:52Z</dcterms:modified>
</cp:coreProperties>
</file>